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tabRatio="686" activeTab="0"/>
  </bookViews>
  <sheets>
    <sheet name="Protection vs Radiation Hazards" sheetId="1" r:id="rId1"/>
    <sheet name="Individual Logs" sheetId="2" r:id="rId2"/>
    <sheet name="Radiation Sickness" sheetId="3" r:id="rId3"/>
    <sheet name="Blast Overpressure" sheetId="4" r:id="rId4"/>
    <sheet name="Configure" sheetId="5" r:id="rId5"/>
    <sheet name="Avg Doses" sheetId="6" r:id="rId6"/>
    <sheet name="Radionuclides" sheetId="7" r:id="rId7"/>
    <sheet name="occup1" sheetId="8" r:id="rId8"/>
    <sheet name="occup2" sheetId="9" r:id="rId9"/>
    <sheet name="occup3" sheetId="10" r:id="rId10"/>
    <sheet name="occup4" sheetId="11" r:id="rId11"/>
    <sheet name="occup5" sheetId="12" r:id="rId12"/>
  </sheets>
  <definedNames/>
  <calcPr fullCalcOnLoad="1"/>
</workbook>
</file>

<file path=xl/comments1.xml><?xml version="1.0" encoding="utf-8"?>
<comments xmlns="http://schemas.openxmlformats.org/spreadsheetml/2006/main">
  <authors>
    <author>Author</author>
  </authors>
  <commentList>
    <comment ref="C30" authorId="0">
      <text>
        <r>
          <rPr>
            <sz val="8"/>
            <rFont val="Tahoma"/>
            <family val="2"/>
          </rPr>
          <t>Type in the outside radiation level to determine how long the shelter will need to be occupied.</t>
        </r>
      </text>
    </comment>
    <comment ref="C31" authorId="0">
      <text>
        <r>
          <rPr>
            <sz val="8"/>
            <rFont val="Tahoma"/>
            <family val="2"/>
          </rPr>
          <t>Type in the number of hours you would like to increment in the rows below.
Ex. 24 hrs means it will display the estimated radiation for once per day, 12 hrs means twice per day, etc.</t>
        </r>
      </text>
    </comment>
    <comment ref="S40" authorId="0">
      <text>
        <r>
          <rPr>
            <sz val="8"/>
            <rFont val="Tahoma"/>
            <family val="2"/>
          </rPr>
          <t>What description would you prefer?</t>
        </r>
      </text>
    </comment>
    <comment ref="N41" authorId="0">
      <text>
        <r>
          <rPr>
            <sz val="8"/>
            <rFont val="Tahoma"/>
            <family val="2"/>
          </rPr>
          <t>What radiation level (rads/hour) is acceptable to temporarily exit the shelter for short periods of time?</t>
        </r>
      </text>
    </comment>
    <comment ref="N42" authorId="0">
      <text>
        <r>
          <rPr>
            <sz val="8"/>
            <rFont val="Tahoma"/>
            <family val="2"/>
          </rPr>
          <t>What radiation level (rads/hour) is acceptable to spend 6-8 hours outside working?  (But still eat, sleep, etc. inside the shelter)</t>
        </r>
      </text>
    </comment>
    <comment ref="N43" authorId="0">
      <text>
        <r>
          <rPr>
            <sz val="8"/>
            <rFont val="Tahoma"/>
            <family val="2"/>
          </rPr>
          <t>What radiation level (rads/hour) is acceptable to nearly abandon the shelter?</t>
        </r>
      </text>
    </comment>
    <comment ref="B36" authorId="0">
      <text>
        <r>
          <rPr>
            <sz val="8"/>
            <rFont val="Tahoma"/>
            <family val="2"/>
          </rPr>
          <t>Based on the Time Interval entered above, this number calculates how many multiples of 7 squared have elapsed.  Time interval uses a logirithem of 7 to calculate the 7/10 rule for a level of radiation.</t>
        </r>
      </text>
    </comment>
    <comment ref="C8" authorId="0">
      <text>
        <r>
          <rPr>
            <sz val="8"/>
            <rFont val="Tahoma"/>
            <family val="2"/>
          </rPr>
          <t>How many inches of lead are protecting your shelter?</t>
        </r>
      </text>
    </comment>
    <comment ref="C9" authorId="0">
      <text>
        <r>
          <rPr>
            <sz val="8"/>
            <rFont val="Tahoma"/>
            <family val="2"/>
          </rPr>
          <t>How many inches of steel are protecting your shelter?</t>
        </r>
      </text>
    </comment>
    <comment ref="C10" authorId="0">
      <text>
        <r>
          <rPr>
            <sz val="8"/>
            <rFont val="Tahoma"/>
            <family val="2"/>
          </rPr>
          <t>How many inches of concrete are protecting your shelter?</t>
        </r>
      </text>
    </comment>
    <comment ref="C11" authorId="0">
      <text>
        <r>
          <rPr>
            <sz val="8"/>
            <rFont val="Tahoma"/>
            <family val="2"/>
          </rPr>
          <t>How many inches of Packed Earth are protecting your shelter?</t>
        </r>
      </text>
    </comment>
    <comment ref="C12" authorId="0">
      <text>
        <r>
          <rPr>
            <sz val="8"/>
            <rFont val="Tahoma"/>
            <family val="2"/>
          </rPr>
          <t>How many inches of wood are protecting your shelter?</t>
        </r>
      </text>
    </comment>
    <comment ref="C13" authorId="0">
      <text>
        <r>
          <rPr>
            <sz val="8"/>
            <rFont val="Tahoma"/>
            <family val="2"/>
          </rPr>
          <t>How many inches of water are protecting your shelter?</t>
        </r>
      </text>
    </comment>
    <comment ref="S48" authorId="0">
      <text>
        <r>
          <rPr>
            <sz val="8"/>
            <rFont val="Tahoma"/>
            <family val="2"/>
          </rPr>
          <t>What description would you prefer?</t>
        </r>
      </text>
    </comment>
    <comment ref="N49" authorId="0">
      <text>
        <r>
          <rPr>
            <sz val="8"/>
            <rFont val="Tahoma"/>
            <family val="2"/>
          </rPr>
          <t>What radiation level (rads/hour) is acceptable to temporarily exit the shelter for short periods of time?</t>
        </r>
      </text>
    </comment>
    <comment ref="N50" authorId="0">
      <text>
        <r>
          <rPr>
            <sz val="8"/>
            <rFont val="Tahoma"/>
            <family val="2"/>
          </rPr>
          <t>What radiation level (rads/hour) is acceptable to spend 6-8 hours outside working?  (But still eat, sleep, etc. inside the shelter)</t>
        </r>
      </text>
    </comment>
    <comment ref="N51" authorId="0">
      <text>
        <r>
          <rPr>
            <sz val="8"/>
            <rFont val="Tahoma"/>
            <family val="2"/>
          </rPr>
          <t>What radiation level (rads/hour) is acceptable to nearly abandon the shelter?</t>
        </r>
      </text>
    </comment>
    <comment ref="J36" authorId="0">
      <text>
        <r>
          <rPr>
            <sz val="8"/>
            <rFont val="Tahoma"/>
            <family val="2"/>
          </rPr>
          <t>This column represents the radiation level a person would expect to receive if they had been inside the shelter during the entire event.</t>
        </r>
      </text>
    </comment>
    <comment ref="H36" authorId="0">
      <text>
        <r>
          <rPr>
            <sz val="8"/>
            <rFont val="Tahoma"/>
            <family val="2"/>
          </rPr>
          <t>If a reading were taken inside the shelter at the time interval on the left, this should be the approximate reading.  
This value uses the current outside radiation and then makes allowances for the shelter's protection factor.</t>
        </r>
      </text>
    </comment>
    <comment ref="L36" authorId="0">
      <text>
        <r>
          <rPr>
            <sz val="8"/>
            <rFont val="Tahoma"/>
            <family val="2"/>
          </rPr>
          <t>If a person were inside the shelter when the event occurred and remained there, this would be their health condition, based on accumulated dose inside the shelter.</t>
        </r>
      </text>
    </comment>
    <comment ref="I36" authorId="0">
      <text>
        <r>
          <rPr>
            <sz val="8"/>
            <rFont val="Tahoma"/>
            <family val="2"/>
          </rPr>
          <t>Based on CURRENT dose INSIDE the shelter, this reading gives occupants an idea of how hazardous it is inside the shelter.
A short dose of a higher rads might be acceptable, but an extended high dose would not be acceptable.</t>
        </r>
      </text>
    </comment>
    <comment ref="F36" authorId="0">
      <text>
        <r>
          <rPr>
            <sz val="8"/>
            <rFont val="Tahoma"/>
            <family val="2"/>
          </rPr>
          <t>Using the 7/10 rule, what is the estimated radiation level outside the shelter?</t>
        </r>
      </text>
    </comment>
    <comment ref="C36" authorId="0">
      <text>
        <r>
          <rPr>
            <sz val="8"/>
            <rFont val="Tahoma"/>
            <family val="2"/>
          </rPr>
          <t xml:space="preserve">Based on the 'Time Interval' entered above, this column lists each increment of that time as a separate row.
</t>
        </r>
      </text>
    </comment>
    <comment ref="C14" authorId="0">
      <text>
        <r>
          <rPr>
            <sz val="8"/>
            <rFont val="Tahoma"/>
            <family val="2"/>
          </rPr>
          <t>How many inches of Aluminum are protecting your shelter?</t>
        </r>
      </text>
    </comment>
    <comment ref="C15" authorId="0">
      <text>
        <r>
          <rPr>
            <sz val="8"/>
            <rFont val="Tahoma"/>
            <family val="2"/>
          </rPr>
          <t>How many inches of Brick are protecting your shelter?</t>
        </r>
      </text>
    </comment>
    <comment ref="C16" authorId="0">
      <text>
        <r>
          <rPr>
            <sz val="8"/>
            <rFont val="Tahoma"/>
            <family val="2"/>
          </rPr>
          <t>How many inches of Firebrick are protecting your shelter?
Firebrick is a dense brick used for the inside of fireplaces.</t>
        </r>
      </text>
    </comment>
    <comment ref="C17" authorId="0">
      <text>
        <r>
          <rPr>
            <sz val="8"/>
            <rFont val="Tahoma"/>
            <family val="2"/>
          </rPr>
          <t>How many inches of Glass are protecting your shelter?</t>
        </r>
      </text>
    </comment>
    <comment ref="C18" authorId="0">
      <text>
        <r>
          <rPr>
            <sz val="8"/>
            <rFont val="Tahoma"/>
            <family val="2"/>
          </rPr>
          <t>How many inches of Books/Newspaper are protecting your shelter?</t>
        </r>
      </text>
    </comment>
    <comment ref="C19" authorId="0">
      <text>
        <r>
          <rPr>
            <sz val="8"/>
            <rFont val="Tahoma"/>
            <family val="2"/>
          </rPr>
          <t>How many inches of Magazines are protecting your shelter?</t>
        </r>
      </text>
    </comment>
    <comment ref="C20" authorId="0">
      <text>
        <r>
          <rPr>
            <sz val="8"/>
            <rFont val="Tahoma"/>
            <family val="2"/>
          </rPr>
          <t>How many inches of Body Mass are protecting your shelter?
For public shelters where children are moved to the center of a large crowd.</t>
        </r>
      </text>
    </comment>
    <comment ref="C21" authorId="0">
      <text>
        <r>
          <rPr>
            <sz val="8"/>
            <rFont val="Tahoma"/>
            <family val="2"/>
          </rPr>
          <t>How many inches of Hardwood are protecting your shelter?</t>
        </r>
      </text>
    </comment>
    <comment ref="C22" authorId="0">
      <text>
        <r>
          <rPr>
            <sz val="8"/>
            <rFont val="Tahoma"/>
            <family val="2"/>
          </rPr>
          <t>How many inches of Plywood are protecting your shelter?</t>
        </r>
      </text>
    </comment>
    <comment ref="C23" authorId="0">
      <text>
        <r>
          <rPr>
            <sz val="8"/>
            <rFont val="Tahoma"/>
            <family val="2"/>
          </rPr>
          <t>How many inches of sheetrock/wallboard are protecting your shelter?</t>
        </r>
      </text>
    </comment>
  </commentList>
</comments>
</file>

<file path=xl/comments2.xml><?xml version="1.0" encoding="utf-8"?>
<comments xmlns="http://schemas.openxmlformats.org/spreadsheetml/2006/main">
  <authors>
    <author>Author</author>
  </authors>
  <commentList>
    <comment ref="D6" authorId="0">
      <text>
        <r>
          <rPr>
            <sz val="8"/>
            <rFont val="Tahoma"/>
            <family val="2"/>
          </rPr>
          <t>These labels come from the 'Radiation Sickness' tab and are based on the total logged accumulated radiation for this person.</t>
        </r>
      </text>
    </comment>
  </commentList>
</comments>
</file>

<file path=xl/sharedStrings.xml><?xml version="1.0" encoding="utf-8"?>
<sst xmlns="http://schemas.openxmlformats.org/spreadsheetml/2006/main" count="581" uniqueCount="449">
  <si>
    <t>Radiation Sickness</t>
  </si>
  <si>
    <t>Rads</t>
  </si>
  <si>
    <t>up</t>
  </si>
  <si>
    <t>Cells of the central nervous system and the tissues of the heart are affected. This produces disorientation, shock, seizures and neurological problems. Death results within a few days due to the collapse of the central nervous and the cardiovascular systems.</t>
  </si>
  <si>
    <t>Rapid deterioration. Vomiting, falling blood cell count, diarrhea, fatigue, internal bleeding, internal organ failure, nervous system collapse, heart failure, coma and death. 100 percent death rate within hours. Treatment is purely supportive. Humans cannot survive this level of massive radiation exposure.</t>
  </si>
  <si>
    <t>No apparent "short-term" effect. May be some blood cell changes.</t>
  </si>
  <si>
    <t>Typically people with this level of radiation exposure experience a loss of appetite and a small amount of nausea and sickness for the higher end of this dose category. Blood changes are noticeable. Up to 25 percent of persons experiencing this level of exposure will be incapacitated, but none will die. The normal period of convalescence will be about 7 days.</t>
  </si>
  <si>
    <t>Definite identifiable changes in blood cells. White blood cells and platelets are affected at low range doses. Victims at the higher end of this radiation exposure category will show the toxic symptoms of damage to the gastrointestinal tract, such as weakness, fatigue, nausea, vomiting diarrhea, fever and infection. Those in this higher level will also experience hair loss, livid skin spots, fevers, hemorrhaging and some will experience heart failure. About 25 to 100 percent of persons exposed in this range will be incapacitated and approximately 25 percent will die within 30 to 60 days. The period of convalescence will be up to 40 days. Treatment should include reassurance, rest, light diet, water and antibiotics. For extreme cases, transfusions of platelets and white blood cells will be helpful.</t>
  </si>
  <si>
    <t>Min</t>
  </si>
  <si>
    <t>Max</t>
  </si>
  <si>
    <t>Death</t>
  </si>
  <si>
    <t>Rate</t>
  </si>
  <si>
    <t>25-50%</t>
  </si>
  <si>
    <t>50-75%</t>
  </si>
  <si>
    <t>75-99%</t>
  </si>
  <si>
    <t>Description, Symptoms, Results</t>
  </si>
  <si>
    <t>*</t>
  </si>
  <si>
    <t>Source:</t>
  </si>
  <si>
    <r>
      <t xml:space="preserve">This material taken from the book, </t>
    </r>
    <r>
      <rPr>
        <i/>
        <sz val="10"/>
        <rFont val="Times New Roman"/>
        <family val="1"/>
      </rPr>
      <t>No Such Thing as Doomsday</t>
    </r>
    <r>
      <rPr>
        <sz val="10"/>
        <rFont val="Times New Roman"/>
        <family val="1"/>
      </rPr>
      <t>, Philip L. Hoag - http://www.nodoom.com</t>
    </r>
  </si>
  <si>
    <t>Effects of Positive Overpressure In P.S.I.</t>
  </si>
  <si>
    <t>P.S.I. = Pounds per Square Inch / 1 P.S.I. = 144 pounds per square foot</t>
  </si>
  <si>
    <t>1 P.S.I. - Broken glass and light damage to structures. Lacerations from flying glass.</t>
  </si>
  <si>
    <t>2 P.S.I. - Severe damage to structures. Windows blown out, interior partitions in house blown out, furniture and contents swept out of the far side of the house, and masonry walls collapse. The blast winds associated with this range of overpressure are greater than most hurricanes. People in basement shelters would generally survive.</t>
  </si>
  <si>
    <t>5 P.S.I. - Severe damage to structures. Those people who are exposed to the force will be thrown hard enough that if they impact a solid object, 99 percent will be killed. Houses collapse and crush most basement shelters or are blown off foundations. Vehicles are damaged enough that they can’t be driven. Blast shelters would be required for surviving pressures of 5 P.S.I. or greater.</t>
  </si>
  <si>
    <t>15 to 20 P.S.I. - Commercial buildings are severely damaged. 50 percent of the people suffer ruptured eardrums and injury to lungs.</t>
  </si>
  <si>
    <t>At 20 plus P.S.I. damage to the physical body is significant. The pressure ruptures the walls of the abdominal and thoracic cavities, causing hemorrhaging, and air is actually forced into the circulatory system. The body’s soft tissues and the skeletal structure suffer severe damage.</t>
  </si>
  <si>
    <t>40 P.S.I. - 99 percent fatalities.</t>
  </si>
  <si>
    <t>Positive Overpressure from Blast</t>
  </si>
  <si>
    <t>PSI range</t>
  </si>
  <si>
    <t>Date</t>
  </si>
  <si>
    <t>Time</t>
  </si>
  <si>
    <t>Days</t>
  </si>
  <si>
    <t>Work Outside</t>
  </si>
  <si>
    <t>Sleep Out</t>
  </si>
  <si>
    <t>Description</t>
  </si>
  <si>
    <t>Rads Per</t>
  </si>
  <si>
    <t>24/Hr day</t>
  </si>
  <si>
    <t>Days/Months</t>
  </si>
  <si>
    <t>Normal</t>
  </si>
  <si>
    <t>Dangerous</t>
  </si>
  <si>
    <r>
      <t xml:space="preserve">For operational purposes, you can use the "7-10 rule of thumb" to estimate future radiation levels. </t>
    </r>
    <r>
      <rPr>
        <b/>
        <sz val="10"/>
        <rFont val="Arial"/>
        <family val="2"/>
      </rPr>
      <t xml:space="preserve">This rule provides a general estimate and should be used for planning only. </t>
    </r>
    <r>
      <rPr>
        <sz val="10"/>
        <rFont val="Arial"/>
        <family val="2"/>
      </rPr>
      <t xml:space="preserve">The rate of radioactive decay is proportional over time. The 7-10 rule means that for seven multiples of time after the burst, the radiation intensity will decrease by a factor of 10. For example, if 2 hours after the burst your radiation reading is 100 Centigray (cGy) (rad) per hour, then 14 hours after the burst (7 times 2 hours), you can expect a reading of about 10 cGy (100 cGy divided by 10). Radiation contamination is not affected by climatic conditions or other variables that affect chemical contamination. The Army manual, FM 3-3-1, describes radiation decay rates in detail.
</t>
    </r>
    <r>
      <rPr>
        <sz val="8"/>
        <rFont val="Arial"/>
        <family val="2"/>
      </rPr>
      <t>*  Integrated Publishing Web site      http://www.tpub.com/sch/38.htm</t>
    </r>
  </si>
  <si>
    <r>
      <t xml:space="preserve">In general, for every seven-fold increase in time after the detonation of a nuclear weapon, there is a ten-fold decrease in the strength of the radiation.
Example: Let us say that a nuclear weapon has been detonated. One hour after the detonation an initial reading is taken with a survey meter of the outside radiation field strength. This reading shows a radiation exposure rate of 1,000 roentgens per hour. According to the Seven-Ten Rule, seven hours later (1 hour times 7) the radiation exposure rate would have reduced to 100 rads per hour. Forty-nine hours later (7 hours times 7) the radiation exposure rate would have reduced to 10 rads per hour, and 343 hours later (49 hours times 7), which is a little more than 14 days, the radiation exposure rate would have reduced to 1 rad per hour. So in 14 days the outside radioactive fallout with an initial strength of 1,000 rads per hour would diminish to 1 rad per hour.
</t>
    </r>
    <r>
      <rPr>
        <sz val="8"/>
        <rFont val="Arial"/>
        <family val="2"/>
      </rPr>
      <t>* Source: No Such Thing as Doomsday, Philip Hoag, http://www.nodoom.com</t>
    </r>
  </si>
  <si>
    <t>Short Trips</t>
  </si>
  <si>
    <t>Seven-Ten Rule Defined:</t>
  </si>
  <si>
    <t>Individual Radiation Logs</t>
  </si>
  <si>
    <t>John1</t>
  </si>
  <si>
    <t>Sarah2</t>
  </si>
  <si>
    <t>Kim3</t>
  </si>
  <si>
    <t>David4</t>
  </si>
  <si>
    <t>Jennifer5</t>
  </si>
  <si>
    <t>Names</t>
  </si>
  <si>
    <t>Age</t>
  </si>
  <si>
    <t>Status</t>
  </si>
  <si>
    <t>Total</t>
  </si>
  <si>
    <t>Accum. Rads</t>
  </si>
  <si>
    <t>Cumulative</t>
  </si>
  <si>
    <t>Comments</t>
  </si>
  <si>
    <t>Today is:</t>
  </si>
  <si>
    <t>Rad Reading</t>
  </si>
  <si>
    <t>Initial Rads</t>
  </si>
  <si>
    <t>1/2</t>
  </si>
  <si>
    <t>1/4</t>
  </si>
  <si>
    <t>1/8</t>
  </si>
  <si>
    <t>1/16</t>
  </si>
  <si>
    <t>1/32</t>
  </si>
  <si>
    <t>1/64</t>
  </si>
  <si>
    <t>1/128</t>
  </si>
  <si>
    <t>1/256</t>
  </si>
  <si>
    <t>1/512</t>
  </si>
  <si>
    <t>1/1024</t>
  </si>
  <si>
    <t>1 layer</t>
  </si>
  <si>
    <t>2 layers</t>
  </si>
  <si>
    <t>3 layers</t>
  </si>
  <si>
    <t>4 layers</t>
  </si>
  <si>
    <t>5 layers</t>
  </si>
  <si>
    <t>6 layers</t>
  </si>
  <si>
    <t>7 layers</t>
  </si>
  <si>
    <t>8 layers</t>
  </si>
  <si>
    <t>9 layers</t>
  </si>
  <si>
    <t>10 layers</t>
  </si>
  <si>
    <t>Concrete</t>
  </si>
  <si>
    <t>Packed Earth</t>
  </si>
  <si>
    <t>Lead</t>
  </si>
  <si>
    <t>Steel</t>
  </si>
  <si>
    <t>Wood</t>
  </si>
  <si>
    <t>inches</t>
  </si>
  <si>
    <t>feet</t>
  </si>
  <si>
    <t>High risk areas might have outside radiation doses between 5,000 and 10,000 R.</t>
  </si>
  <si>
    <t>Material</t>
  </si>
  <si>
    <t>Inches</t>
  </si>
  <si>
    <t>of shielding</t>
  </si>
  <si>
    <t># of Half</t>
  </si>
  <si>
    <t>Value</t>
  </si>
  <si>
    <t>Thicknesses</t>
  </si>
  <si>
    <t>half value thicknesses</t>
  </si>
  <si>
    <t>1.</t>
  </si>
  <si>
    <t>FEMA pamphlets typically recommend public shelters have a PF of 40 or better.</t>
  </si>
  <si>
    <t>Enter your shelter's existing shielding</t>
  </si>
  <si>
    <t>2.</t>
  </si>
  <si>
    <t>3.</t>
  </si>
  <si>
    <t>of your shelter</t>
  </si>
  <si>
    <t>Months</t>
  </si>
  <si>
    <t>Years</t>
  </si>
  <si>
    <t>hours, show as</t>
  </si>
  <si>
    <t>show as</t>
  </si>
  <si>
    <t>Less than --&gt;</t>
  </si>
  <si>
    <t>days or more</t>
  </si>
  <si>
    <t>Worksheet Configuration</t>
  </si>
  <si>
    <t>Hours
Since
Rad. Event</t>
  </si>
  <si>
    <t xml:space="preserve"> rads/hr when it is safe to exit temporarily</t>
  </si>
  <si>
    <t xml:space="preserve"> rads/hr when it is safe to work outside</t>
  </si>
  <si>
    <t xml:space="preserve"> rads/hr when it is safe to sleep outside</t>
  </si>
  <si>
    <t xml:space="preserve"> rads/hr when it is considered normal</t>
  </si>
  <si>
    <t>Number of Time Intervals</t>
  </si>
  <si>
    <t>Check the estimated radiation level to determine if it is safe.</t>
  </si>
  <si>
    <t>What is a Half Thicknesses?    (from Kearney's NWSS)</t>
  </si>
  <si>
    <t>* Philip Hoag's numbers are much more conservative and are therefore used in the calculations for this spreadsheet.</t>
  </si>
  <si>
    <t>Symptoms in this category of exposure are the same as the previous exposure rate but now the onset of symptoms is sooner and very severe. The primary signs of illness in this group are mouth, throat and skin hemorrhages. It is also very common to see infections, such as sore throats, pneumonia and intestinal inflammation.
About 50-75 percent of the people exposed to this dosage will face death. Death will occur sooner in this exposure rate category, 20-35 days. Survivors’ period of convalescence will be several months to years. Survivors of this dosage level will require all the previously described treatments in addition to bone marrow transplant, if possible.</t>
  </si>
  <si>
    <t>Those exposed to this dosage of radiation will experience the symptoms listed for all the previous exposure rates, but in addition the circulatory system and parts of the central nervous system will quickly begin to malfunction. All those exposed to this level of radiation will begin to vomit soon after exposure due to the major damage that radiation has inflicted upon the epithelial cells of the gastrointestinal tract. Unless medicated, this gastric distress can continue for several days or until death. typical symptoms here are vertigo, headache, nausea, cramps, vomiting and uncontrolled diarrhea which eventually becomes bloody. Medications can control some of the negative symptoms and make the patient more comfortable but at this level of exposure, it won’t change the inevitable outcome.
About 75 to 99 percent of the people exposed to this level of radiation will face death quickly. Bone marrow transplants and advanced life support will most likely be necessary for gaining any survivors from this group. Consequently, the period of convalescence or recovery will be years. Bone marrow transplants and advanced life support will probably not be available during a nuclear war. Consequently, treatment would mainly be emotional support because of the probability of death.</t>
  </si>
  <si>
    <t xml:space="preserve"> </t>
  </si>
  <si>
    <t>Symptoms</t>
  </si>
  <si>
    <t>Symptoms the same as for the previous exposure category but much more severe. 100 percent of persons exposed will eventually be incapacitated. More than half of this group experience nausea and vomiting soon after exposure and are ill for several days. This period of sickness is followed by one to three weeks where the victims seem free from any apparent symptoms. At the end of this period of no symptoms, more than half of the victims begin to experience hair loss and most develop moderately severe illness caused by infection.
This dose is fatal to at least 25 percent of those exposed to the low end of this dosage and up to 50 percent fatalities at the top end of the dose range within 30-60 days. Recovery time for survivors will be several weeks to several months.
The treatment for patients with this level of radiation exposure is the same as the previous category. Diarrhea and vomiting are common symptoms of radiation poisoning and cause dehydration and an imbalance of electrolytes in the system. Maintaining the body’s electrolytes and hydration is important for both survival and recovery. If this cannot be accomplished through oral hydration mixtures, because of vomiting, then I.V. fluids should be administered, if available. Blood transfusions will help recovery and improve survival rates. If they are available, sedatives can be administered for extreme cases.</t>
  </si>
  <si>
    <t>1. Elevated</t>
  </si>
  <si>
    <t>2. Cautionary</t>
  </si>
  <si>
    <t>3. Dangerous</t>
  </si>
  <si>
    <t>4. Extremely  Dangerous</t>
  </si>
  <si>
    <t>5. Critical</t>
  </si>
  <si>
    <t>6. ALS Necessessary to Survive</t>
  </si>
  <si>
    <t>7. Terminal</t>
  </si>
  <si>
    <t>8. Rapidly Terminal</t>
  </si>
  <si>
    <t>Individual Radiation Logs (Occupant #1)</t>
  </si>
  <si>
    <t>Name</t>
  </si>
  <si>
    <t>Cumulative Radiation</t>
  </si>
  <si>
    <t>Individual Radiation Logs (Occupant #2)</t>
  </si>
  <si>
    <t>Earth</t>
  </si>
  <si>
    <t>Water</t>
  </si>
  <si>
    <t>inch</t>
  </si>
  <si>
    <t>Half Thicknesses for Common Materials</t>
  </si>
  <si>
    <t>4.</t>
  </si>
  <si>
    <t>Estimated Rads
Outside</t>
  </si>
  <si>
    <t>Estimated Rads
Inside
(incl shelter PF)</t>
  </si>
  <si>
    <t>Outside
Status</t>
  </si>
  <si>
    <t>Inside
Status</t>
  </si>
  <si>
    <t>Accumulated
Rad Dose
Inside Shelter</t>
  </si>
  <si>
    <t>Set the EXTERIOR alert levels to your preference</t>
  </si>
  <si>
    <t>Set the INTERIOR alert levels to your preference</t>
  </si>
  <si>
    <t>HAZARDOUS</t>
  </si>
  <si>
    <t>Adequate</t>
  </si>
  <si>
    <t>Acceptable</t>
  </si>
  <si>
    <t>Good</t>
  </si>
  <si>
    <t>Nominal</t>
  </si>
  <si>
    <t>Shelter Protection vs. External Radiation</t>
  </si>
  <si>
    <t>Event</t>
  </si>
  <si>
    <t>* Cells marked in blue below are those used elsewhere in shielding calculations.</t>
  </si>
  <si>
    <r>
      <t xml:space="preserve">From Creason Kearney's </t>
    </r>
    <r>
      <rPr>
        <i/>
        <sz val="10"/>
        <rFont val="Arial"/>
        <family val="2"/>
      </rPr>
      <t>Nuclear War Survival Skills</t>
    </r>
  </si>
  <si>
    <r>
      <t xml:space="preserve">From </t>
    </r>
    <r>
      <rPr>
        <i/>
        <sz val="10"/>
        <rFont val="Arial"/>
        <family val="2"/>
      </rPr>
      <t xml:space="preserve">No Such Thing As Doomsday </t>
    </r>
    <r>
      <rPr>
        <sz val="10"/>
        <rFont val="Arial"/>
        <family val="2"/>
      </rPr>
      <t>(Philip Hoag)</t>
    </r>
  </si>
  <si>
    <t>Neutron Shielding</t>
  </si>
  <si>
    <t>Gamma Shielding</t>
  </si>
  <si>
    <t>Configure the spreadsheet to change the alert radiation levels.</t>
  </si>
  <si>
    <t>Notes:</t>
  </si>
  <si>
    <t>Alert Status</t>
  </si>
  <si>
    <t>Radiation</t>
  </si>
  <si>
    <t>Alert</t>
  </si>
  <si>
    <t>Time Check</t>
  </si>
  <si>
    <t>Last Radiation Log…</t>
  </si>
  <si>
    <t>Last Log</t>
  </si>
  <si>
    <t>Entry</t>
  </si>
  <si>
    <t>Today:</t>
  </si>
  <si>
    <t>Expedient Ideas for providing sufficient radiation shielding or increasing existing shielding:</t>
  </si>
  <si>
    <t>Tightly sealed boxes filled w/lead tire weights (3-6" thick)</t>
  </si>
  <si>
    <t>Fill boxes with earth and line them up as walls (48" thick min)</t>
  </si>
  <si>
    <t>Premade concrete boxes which could be moved into place as needed (32" thick min)</t>
  </si>
  <si>
    <t>Health Effects
of Accumulated
Dose In Shelter</t>
  </si>
  <si>
    <t>* Currently, the log only supports five (5) individuals.</t>
  </si>
  <si>
    <t>How often should radiation levels be logged?</t>
  </si>
  <si>
    <t>hrs.</t>
  </si>
  <si>
    <t>How long should pass before a flag is raised on a skipped log entry?</t>
  </si>
  <si>
    <t>Hours</t>
  </si>
  <si>
    <t>Hours Since</t>
  </si>
  <si>
    <t>Last Check</t>
  </si>
  <si>
    <t>Need Log</t>
  </si>
  <si>
    <t>LOG NOW!</t>
  </si>
  <si>
    <t>Alert Text</t>
  </si>
  <si>
    <t>Reminder</t>
  </si>
  <si>
    <t>Outside Info</t>
  </si>
  <si>
    <t>Inside Info</t>
  </si>
  <si>
    <t>Accumulated Dose Info</t>
  </si>
  <si>
    <t>hrs. - Time Interval to display (default is 7.0 hours)</t>
  </si>
  <si>
    <t>beginning rads  (default is 1,000 rads)</t>
  </si>
  <si>
    <t>%
Deaths</t>
  </si>
  <si>
    <t>Configure this worksheet</t>
  </si>
  <si>
    <t>This worksheet (tab) is for informational purposes only.  It seemed like a good place to include it.</t>
  </si>
  <si>
    <t>* Values from this spreadsheet are used throughout the workbook.  Changes here will affect other parts of the workbook.</t>
  </si>
  <si>
    <t>This worksheet is password protected.</t>
  </si>
  <si>
    <t>Individual Log Configuration:</t>
  </si>
  <si>
    <t>It is NOT password protected in order to hide any formula or information.</t>
  </si>
  <si>
    <t>Worksheet Password:</t>
  </si>
  <si>
    <t>CENTURION</t>
  </si>
  <si>
    <t>It is password protected to minimize the chances of a critical formula getting deleted or overwritten by accident, only to give incorrect information in an emergency situation.</t>
  </si>
  <si>
    <t>Enter the outside radiation level and the time interval to monitor</t>
  </si>
  <si>
    <t>Protection Factor</t>
  </si>
  <si>
    <t>The spreadsheet calculates your shelter's protection factor.</t>
  </si>
  <si>
    <t>NOTE:  The 7/10 Rule does NOT apply to dirty bombs or radiation leaks; only intentional nuclear detonations.</t>
  </si>
  <si>
    <t>(Password is case sensitive so use ALL CAPS.)</t>
  </si>
  <si>
    <r>
      <t>Creason Kearney (</t>
    </r>
    <r>
      <rPr>
        <i/>
        <sz val="8"/>
        <rFont val="Times New Roman"/>
        <family val="1"/>
      </rPr>
      <t>Nuclear War Survival Skills</t>
    </r>
    <r>
      <rPr>
        <sz val="8"/>
        <rFont val="Times New Roman"/>
        <family val="1"/>
      </rPr>
      <t>) recommends a PF of at least 200.</t>
    </r>
  </si>
  <si>
    <r>
      <t>Sharon Packer (</t>
    </r>
    <r>
      <rPr>
        <i/>
        <sz val="8"/>
        <rFont val="Times New Roman"/>
        <family val="1"/>
      </rPr>
      <t>Nuclear Defense Issues</t>
    </r>
    <r>
      <rPr>
        <sz val="8"/>
        <rFont val="Times New Roman"/>
        <family val="1"/>
      </rPr>
      <t>) recommends a shelter with a PF of 1,000.</t>
    </r>
  </si>
  <si>
    <t>Password protection is found in the menu under  TOOLS -- PROTECTION -- UNPROTECT SHEET</t>
  </si>
  <si>
    <r>
      <t xml:space="preserve">From </t>
    </r>
    <r>
      <rPr>
        <i/>
        <sz val="10"/>
        <rFont val="Arial"/>
        <family val="2"/>
      </rPr>
      <t xml:space="preserve">Nuclear Defense Issues </t>
    </r>
    <r>
      <rPr>
        <sz val="10"/>
        <rFont val="Arial"/>
        <family val="2"/>
      </rPr>
      <t>by Sharon Packer</t>
    </r>
  </si>
  <si>
    <r>
      <t xml:space="preserve">From </t>
    </r>
    <r>
      <rPr>
        <i/>
        <sz val="10"/>
        <rFont val="Arial"/>
        <family val="2"/>
      </rPr>
      <t xml:space="preserve">Radiation Safety in Shelters </t>
    </r>
    <r>
      <rPr>
        <sz val="10"/>
        <rFont val="Arial"/>
        <family val="2"/>
      </rPr>
      <t>by FEMA (Sept 23, 1983 edition)</t>
    </r>
  </si>
  <si>
    <t>Aluminum</t>
  </si>
  <si>
    <t>Brick, common clay</t>
  </si>
  <si>
    <t>Earth (packed)</t>
  </si>
  <si>
    <t>Firebrick</t>
  </si>
  <si>
    <t>Glass</t>
  </si>
  <si>
    <t>Human Body</t>
  </si>
  <si>
    <t>Magazines, slick</t>
  </si>
  <si>
    <t>Plywood</t>
  </si>
  <si>
    <t>Wallboard, gypsum</t>
  </si>
  <si>
    <t>* These values calculated from Relative Thickness values (page 1-11) and based on conservative 3.9 inches of concrete being a single half value thickness</t>
  </si>
  <si>
    <t>Relative Required Thickness to Concrete</t>
  </si>
  <si>
    <t>Hardwood (maple/oak)</t>
  </si>
  <si>
    <t>Newspaper &amp; books</t>
  </si>
  <si>
    <t>The 7/10 Rule is defined in cell W40.</t>
  </si>
  <si>
    <t>Configuration and data points are found on the CONFIGURE tab.</t>
  </si>
  <si>
    <t>Dose level</t>
  </si>
  <si>
    <t>1 mrem</t>
  </si>
  <si>
    <t>2.5 mrem</t>
  </si>
  <si>
    <t>10 mrem</t>
  </si>
  <si>
    <t>45 mrem</t>
  </si>
  <si>
    <t>46 mrem</t>
  </si>
  <si>
    <t>75 rem</t>
  </si>
  <si>
    <t>50 to 600 rem</t>
  </si>
  <si>
    <t>25 rem</t>
  </si>
  <si>
    <t>5 rem</t>
  </si>
  <si>
    <t>10 rem</t>
  </si>
  <si>
    <t>1 to 5 rem</t>
  </si>
  <si>
    <t>110 mrem</t>
  </si>
  <si>
    <t>244 mrem</t>
  </si>
  <si>
    <t>300 mrem</t>
  </si>
  <si>
    <t>100 mrem</t>
  </si>
  <si>
    <t>66 mrem</t>
  </si>
  <si>
    <t>Approximate daily dose from natural background radiation, including radon</t>
  </si>
  <si>
    <t>Cosmic dose to a person on a one-way airplane flight from New York to Los Angeles</t>
  </si>
  <si>
    <t>Adapted from Savannah River Site Environmental Report for 1993, Summary Pamphlet, WSRC-TR-94-076, Westinghouse Savannah River Company, 1994.</t>
  </si>
  <si>
    <t>Average yearly dose from cosmic radiation received by people in the Paducah area</t>
  </si>
  <si>
    <t>Estimate of the largest dose any off-site person could have received from the March 28, 1979, Three Mile Island nuclear accident</t>
  </si>
  <si>
    <t>Average yearly dose to people in the United States from human-made sources</t>
  </si>
  <si>
    <t>Annual exposure limit set by EPA for exposures from airborne emissions from operations of nuclear fuel cycle facilities, including power plants, uranium mines, and mills</t>
  </si>
  <si>
    <t>Annual limit of dose from all DOE facilities to a member of the public who is not a radiation worker</t>
  </si>
  <si>
    <t>Average occupational dose received by U.S. commercial radiation workers in 1980</t>
  </si>
  <si>
    <t>Average dose from an upper gastrointestinal diagnostic X-ray series</t>
  </si>
  <si>
    <t>Average yearly dose to people in the United States from all sources of natural background radiation</t>
  </si>
  <si>
    <t>Level at which EPA Protective Action Guidelines state that public officials should take emergency action when this is a probable dose to a member of the public from a nuclear accident.</t>
  </si>
  <si>
    <t>Annual limit for occupational exposure of radiation workers set by the U.S. Nuclear Regulatory Commission and DOE</t>
  </si>
  <si>
    <t>Estimated level at which an acute dose would result in a lifetime excess risk of death from cancer 0.8%</t>
  </si>
  <si>
    <t>EPA guideline for voluntary maximum dose to emergency workers for non-lifesaving work during an emergency</t>
  </si>
  <si>
    <t>EPA guideline for maximum dose to emergency workers volunteering for lifesaving work</t>
  </si>
  <si>
    <t>Level at which doses received over a short period of time produce radiation sickness in varying degrees. At the lower end of this range, people are expected to recover completely, given proper medical attention. At the top of this range, most people will die within 60 days</t>
  </si>
  <si>
    <t>Comparison and description of various dose levels</t>
  </si>
  <si>
    <t>0.3 Rads - Average yearly dose to people in the U.S. from all sources of natural background radiation.</t>
  </si>
  <si>
    <t>Data found:        http://www.ornl.gov/sci/env_rpt/aser95/tb-a-2.pdf</t>
  </si>
  <si>
    <t>Source: Radioactive Decay Tables: A Handbook of Decay Data for Application to Radioactive Dosimetry and Radiological Assessments (DOE 1989).</t>
  </si>
  <si>
    <t>Symbol</t>
  </si>
  <si>
    <t>Half-Life</t>
  </si>
  <si>
    <t>Radionuclide</t>
  </si>
  <si>
    <t>64.02 days</t>
  </si>
  <si>
    <t>87.75 years</t>
  </si>
  <si>
    <t>2.6234 years</t>
  </si>
  <si>
    <t>1.17 minutes</t>
  </si>
  <si>
    <t>5.75 years</t>
  </si>
  <si>
    <t>39.35 days</t>
  </si>
  <si>
    <t>368.2 days</t>
  </si>
  <si>
    <t>50.55 days</t>
  </si>
  <si>
    <t>28.6 years</t>
  </si>
  <si>
    <t>1.9132 years</t>
  </si>
  <si>
    <t>12.28 years</t>
  </si>
  <si>
    <t>9.11 hours</t>
  </si>
  <si>
    <t>64.1 hours</t>
  </si>
  <si>
    <t xml:space="preserve">Americium-243 </t>
  </si>
  <si>
    <t xml:space="preserve">Antimony-125 </t>
  </si>
  <si>
    <t xml:space="preserve">Argon-41 </t>
  </si>
  <si>
    <t xml:space="preserve">Beryllium-7 </t>
  </si>
  <si>
    <t xml:space="preserve">Californium-252 </t>
  </si>
  <si>
    <t xml:space="preserve">Carbon-14 </t>
  </si>
  <si>
    <t xml:space="preserve">Cerium-141 </t>
  </si>
  <si>
    <t xml:space="preserve">Cerium-143 </t>
  </si>
  <si>
    <t xml:space="preserve">Cerium-144 </t>
  </si>
  <si>
    <t xml:space="preserve">Cesium-134 </t>
  </si>
  <si>
    <t xml:space="preserve">Cesium-137 </t>
  </si>
  <si>
    <t xml:space="preserve">Cobalt-58 </t>
  </si>
  <si>
    <t xml:space="preserve">Cobalt-60 </t>
  </si>
  <si>
    <t xml:space="preserve">Curium-242 </t>
  </si>
  <si>
    <t xml:space="preserve">Curium-244 </t>
  </si>
  <si>
    <t xml:space="preserve">Iodine-129 </t>
  </si>
  <si>
    <t xml:space="preserve">Iodine-131 </t>
  </si>
  <si>
    <t xml:space="preserve">Krypton-85 </t>
  </si>
  <si>
    <t xml:space="preserve">Krypton-88 </t>
  </si>
  <si>
    <t xml:space="preserve">Manganese-54 </t>
  </si>
  <si>
    <t xml:space="preserve">Neptunium-237 </t>
  </si>
  <si>
    <t xml:space="preserve">Niobium-95 </t>
  </si>
  <si>
    <t xml:space="preserve">Osmium-185 </t>
  </si>
  <si>
    <t xml:space="preserve">Phosphorus-32 </t>
  </si>
  <si>
    <t xml:space="preserve">Polonium-210 </t>
  </si>
  <si>
    <t xml:space="preserve">Americium-241 </t>
  </si>
  <si>
    <t xml:space="preserve">432.2 years </t>
  </si>
  <si>
    <t xml:space="preserve">2.77 years </t>
  </si>
  <si>
    <t xml:space="preserve">1.827 hours </t>
  </si>
  <si>
    <t xml:space="preserve">53.44 days </t>
  </si>
  <si>
    <t xml:space="preserve">2.639 years </t>
  </si>
  <si>
    <t xml:space="preserve">32.50 days </t>
  </si>
  <si>
    <t xml:space="preserve">1.38 days </t>
  </si>
  <si>
    <t xml:space="preserve">284.3 days </t>
  </si>
  <si>
    <t xml:space="preserve">2.062 years </t>
  </si>
  <si>
    <t xml:space="preserve">30.17 years </t>
  </si>
  <si>
    <t xml:space="preserve">70.80 days </t>
  </si>
  <si>
    <t xml:space="preserve">5.271 years </t>
  </si>
  <si>
    <t xml:space="preserve">163.2 days </t>
  </si>
  <si>
    <t xml:space="preserve">18.11 years </t>
  </si>
  <si>
    <t xml:space="preserve">8.04 days </t>
  </si>
  <si>
    <t xml:space="preserve">10.72 years </t>
  </si>
  <si>
    <t xml:space="preserve">2.84 hours </t>
  </si>
  <si>
    <t xml:space="preserve">312.7 days </t>
  </si>
  <si>
    <t xml:space="preserve">35.06 days </t>
  </si>
  <si>
    <t xml:space="preserve">93.6 days </t>
  </si>
  <si>
    <t xml:space="preserve">14.29 days </t>
  </si>
  <si>
    <t xml:space="preserve">138.378 days </t>
  </si>
  <si>
    <t xml:space="preserve">Plutonium-238 </t>
  </si>
  <si>
    <t xml:space="preserve">Plutonium-240 </t>
  </si>
  <si>
    <t xml:space="preserve">Plutonium-239 </t>
  </si>
  <si>
    <t xml:space="preserve">Potassium-40 </t>
  </si>
  <si>
    <t xml:space="preserve">Promethium-147 </t>
  </si>
  <si>
    <t xml:space="preserve">Protactinium-234m </t>
  </si>
  <si>
    <t xml:space="preserve">Radium-226 </t>
  </si>
  <si>
    <t xml:space="preserve">Radium-228 </t>
  </si>
  <si>
    <t xml:space="preserve">Ruthenium-103 </t>
  </si>
  <si>
    <t xml:space="preserve">Ruthenium-106 </t>
  </si>
  <si>
    <t xml:space="preserve">Strontium-89 </t>
  </si>
  <si>
    <t xml:space="preserve">Strontium-90 </t>
  </si>
  <si>
    <t xml:space="preserve">Technetium-99 </t>
  </si>
  <si>
    <t xml:space="preserve">Thorium-228 </t>
  </si>
  <si>
    <t xml:space="preserve">Thorium-230 </t>
  </si>
  <si>
    <t xml:space="preserve">Thorium-232 </t>
  </si>
  <si>
    <t xml:space="preserve">Thorium-234 </t>
  </si>
  <si>
    <t>Tritium</t>
  </si>
  <si>
    <t xml:space="preserve">Uranium-234 </t>
  </si>
  <si>
    <t xml:space="preserve">Uranium-235 </t>
  </si>
  <si>
    <t xml:space="preserve">Uranium-236 </t>
  </si>
  <si>
    <t xml:space="preserve">Uranium-238 </t>
  </si>
  <si>
    <t xml:space="preserve">Xenon-133 </t>
  </si>
  <si>
    <t xml:space="preserve">Xenon-135 </t>
  </si>
  <si>
    <t xml:space="preserve">Yttrium-90 </t>
  </si>
  <si>
    <t xml:space="preserve">Zirconium-95 </t>
  </si>
  <si>
    <r>
      <t>241</t>
    </r>
    <r>
      <rPr>
        <sz val="10"/>
        <rFont val="Arial"/>
        <family val="2"/>
      </rPr>
      <t xml:space="preserve">Am </t>
    </r>
  </si>
  <si>
    <r>
      <t>243</t>
    </r>
    <r>
      <rPr>
        <sz val="10"/>
        <rFont val="Arial"/>
        <family val="2"/>
      </rPr>
      <t xml:space="preserve">Am </t>
    </r>
  </si>
  <si>
    <r>
      <t>125</t>
    </r>
    <r>
      <rPr>
        <sz val="10"/>
        <rFont val="Arial"/>
        <family val="2"/>
      </rPr>
      <t xml:space="preserve">Sb </t>
    </r>
  </si>
  <si>
    <r>
      <t>41</t>
    </r>
    <r>
      <rPr>
        <sz val="10"/>
        <rFont val="Arial"/>
        <family val="2"/>
      </rPr>
      <t xml:space="preserve">Ar </t>
    </r>
  </si>
  <si>
    <r>
      <t>7</t>
    </r>
    <r>
      <rPr>
        <sz val="10"/>
        <rFont val="Arial"/>
        <family val="2"/>
      </rPr>
      <t xml:space="preserve">Be </t>
    </r>
  </si>
  <si>
    <r>
      <t>252</t>
    </r>
    <r>
      <rPr>
        <sz val="10"/>
        <rFont val="Arial"/>
        <family val="2"/>
      </rPr>
      <t xml:space="preserve">Cf </t>
    </r>
  </si>
  <si>
    <r>
      <t>14</t>
    </r>
    <r>
      <rPr>
        <sz val="10"/>
        <rFont val="Arial"/>
        <family val="2"/>
      </rPr>
      <t xml:space="preserve">C </t>
    </r>
  </si>
  <si>
    <r>
      <t>32</t>
    </r>
    <r>
      <rPr>
        <sz val="10"/>
        <rFont val="Arial"/>
        <family val="2"/>
      </rPr>
      <t>P</t>
    </r>
  </si>
  <si>
    <r>
      <t>141</t>
    </r>
    <r>
      <rPr>
        <sz val="10"/>
        <rFont val="Arial"/>
        <family val="2"/>
      </rPr>
      <t xml:space="preserve">Ce </t>
    </r>
  </si>
  <si>
    <r>
      <t>143</t>
    </r>
    <r>
      <rPr>
        <sz val="10"/>
        <rFont val="Arial"/>
        <family val="2"/>
      </rPr>
      <t xml:space="preserve">Ce </t>
    </r>
  </si>
  <si>
    <r>
      <t>144</t>
    </r>
    <r>
      <rPr>
        <sz val="10"/>
        <rFont val="Arial"/>
        <family val="2"/>
      </rPr>
      <t xml:space="preserve">Ce </t>
    </r>
  </si>
  <si>
    <r>
      <t>134</t>
    </r>
    <r>
      <rPr>
        <sz val="10"/>
        <rFont val="Arial"/>
        <family val="2"/>
      </rPr>
      <t xml:space="preserve">Cs </t>
    </r>
  </si>
  <si>
    <r>
      <t>210</t>
    </r>
    <r>
      <rPr>
        <sz val="10"/>
        <rFont val="Arial"/>
        <family val="2"/>
      </rPr>
      <t xml:space="preserve">Po </t>
    </r>
  </si>
  <si>
    <r>
      <t>185</t>
    </r>
    <r>
      <rPr>
        <sz val="10"/>
        <rFont val="Arial"/>
        <family val="2"/>
      </rPr>
      <t xml:space="preserve">Os </t>
    </r>
  </si>
  <si>
    <r>
      <t>95</t>
    </r>
    <r>
      <rPr>
        <sz val="10"/>
        <rFont val="Arial"/>
        <family val="2"/>
      </rPr>
      <t xml:space="preserve">Nb </t>
    </r>
  </si>
  <si>
    <r>
      <t>237</t>
    </r>
    <r>
      <rPr>
        <sz val="10"/>
        <rFont val="Arial"/>
        <family val="2"/>
      </rPr>
      <t xml:space="preserve">Np </t>
    </r>
  </si>
  <si>
    <r>
      <t>54</t>
    </r>
    <r>
      <rPr>
        <sz val="10"/>
        <rFont val="Arial"/>
        <family val="2"/>
      </rPr>
      <t xml:space="preserve">Mn </t>
    </r>
  </si>
  <si>
    <t>Radionuclide nomenclature</t>
  </si>
  <si>
    <r>
      <t>137</t>
    </r>
    <r>
      <rPr>
        <sz val="10"/>
        <rFont val="Arial"/>
        <family val="2"/>
      </rPr>
      <t xml:space="preserve">Cs </t>
    </r>
  </si>
  <si>
    <r>
      <t>58</t>
    </r>
    <r>
      <rPr>
        <sz val="10"/>
        <rFont val="Arial"/>
        <family val="2"/>
      </rPr>
      <t xml:space="preserve">Co </t>
    </r>
  </si>
  <si>
    <r>
      <t>60</t>
    </r>
    <r>
      <rPr>
        <sz val="10"/>
        <rFont val="Arial"/>
        <family val="2"/>
      </rPr>
      <t xml:space="preserve">Co </t>
    </r>
  </si>
  <si>
    <r>
      <t>242</t>
    </r>
    <r>
      <rPr>
        <sz val="10"/>
        <rFont val="Arial"/>
        <family val="2"/>
      </rPr>
      <t xml:space="preserve">Cm </t>
    </r>
  </si>
  <si>
    <r>
      <t>244</t>
    </r>
    <r>
      <rPr>
        <sz val="10"/>
        <rFont val="Arial"/>
        <family val="2"/>
      </rPr>
      <t xml:space="preserve">Cm </t>
    </r>
  </si>
  <si>
    <r>
      <t>129</t>
    </r>
    <r>
      <rPr>
        <sz val="10"/>
        <rFont val="Arial"/>
        <family val="2"/>
      </rPr>
      <t xml:space="preserve">I </t>
    </r>
  </si>
  <si>
    <r>
      <t>131</t>
    </r>
    <r>
      <rPr>
        <sz val="10"/>
        <rFont val="Arial"/>
        <family val="2"/>
      </rPr>
      <t xml:space="preserve">I </t>
    </r>
  </si>
  <si>
    <r>
      <t>85</t>
    </r>
    <r>
      <rPr>
        <sz val="10"/>
        <rFont val="Arial"/>
        <family val="2"/>
      </rPr>
      <t xml:space="preserve">Kr </t>
    </r>
  </si>
  <si>
    <r>
      <t>88</t>
    </r>
    <r>
      <rPr>
        <sz val="10"/>
        <rFont val="Arial"/>
        <family val="2"/>
      </rPr>
      <t xml:space="preserve">Kr </t>
    </r>
  </si>
  <si>
    <r>
      <t>238</t>
    </r>
    <r>
      <rPr>
        <sz val="10"/>
        <rFont val="Arial"/>
        <family val="2"/>
      </rPr>
      <t>Pu</t>
    </r>
  </si>
  <si>
    <r>
      <t>239</t>
    </r>
    <r>
      <rPr>
        <sz val="10"/>
        <rFont val="Arial"/>
        <family val="2"/>
      </rPr>
      <t>Pu</t>
    </r>
  </si>
  <si>
    <r>
      <t>240</t>
    </r>
    <r>
      <rPr>
        <sz val="10"/>
        <rFont val="Arial"/>
        <family val="2"/>
      </rPr>
      <t>Pu</t>
    </r>
  </si>
  <si>
    <r>
      <t>40</t>
    </r>
    <r>
      <rPr>
        <sz val="10"/>
        <rFont val="Arial"/>
        <family val="2"/>
      </rPr>
      <t>K</t>
    </r>
  </si>
  <si>
    <r>
      <t>147</t>
    </r>
    <r>
      <rPr>
        <sz val="10"/>
        <rFont val="Arial"/>
        <family val="2"/>
      </rPr>
      <t>Pm</t>
    </r>
  </si>
  <si>
    <r>
      <t>234</t>
    </r>
    <r>
      <rPr>
        <sz val="10"/>
        <rFont val="Arial"/>
        <family val="2"/>
      </rPr>
      <t xml:space="preserve">mPa </t>
    </r>
  </si>
  <si>
    <r>
      <t>226</t>
    </r>
    <r>
      <rPr>
        <sz val="10"/>
        <rFont val="Arial"/>
        <family val="2"/>
      </rPr>
      <t xml:space="preserve">Ra </t>
    </r>
  </si>
  <si>
    <r>
      <t>228</t>
    </r>
    <r>
      <rPr>
        <sz val="10"/>
        <rFont val="Arial"/>
        <family val="2"/>
      </rPr>
      <t xml:space="preserve">Ra </t>
    </r>
  </si>
  <si>
    <r>
      <t>103</t>
    </r>
    <r>
      <rPr>
        <sz val="10"/>
        <rFont val="Arial"/>
        <family val="2"/>
      </rPr>
      <t xml:space="preserve">Ru </t>
    </r>
  </si>
  <si>
    <r>
      <t>106</t>
    </r>
    <r>
      <rPr>
        <sz val="10"/>
        <rFont val="Arial"/>
        <family val="2"/>
      </rPr>
      <t xml:space="preserve">Ru </t>
    </r>
  </si>
  <si>
    <r>
      <t>89</t>
    </r>
    <r>
      <rPr>
        <sz val="10"/>
        <rFont val="Arial"/>
        <family val="2"/>
      </rPr>
      <t xml:space="preserve">Sr </t>
    </r>
  </si>
  <si>
    <r>
      <t>90</t>
    </r>
    <r>
      <rPr>
        <sz val="10"/>
        <rFont val="Arial"/>
        <family val="2"/>
      </rPr>
      <t xml:space="preserve">Sr </t>
    </r>
  </si>
  <si>
    <r>
      <t>99</t>
    </r>
    <r>
      <rPr>
        <sz val="10"/>
        <rFont val="Arial"/>
        <family val="2"/>
      </rPr>
      <t xml:space="preserve">Tc </t>
    </r>
  </si>
  <si>
    <r>
      <t>230</t>
    </r>
    <r>
      <rPr>
        <sz val="10"/>
        <rFont val="Arial"/>
        <family val="2"/>
      </rPr>
      <t xml:space="preserve">Th </t>
    </r>
  </si>
  <si>
    <r>
      <t>228</t>
    </r>
    <r>
      <rPr>
        <sz val="10"/>
        <rFont val="Arial"/>
        <family val="2"/>
      </rPr>
      <t xml:space="preserve">Th </t>
    </r>
  </si>
  <si>
    <r>
      <t>232</t>
    </r>
    <r>
      <rPr>
        <sz val="10"/>
        <rFont val="Arial"/>
        <family val="2"/>
      </rPr>
      <t xml:space="preserve">Th </t>
    </r>
  </si>
  <si>
    <r>
      <t>234</t>
    </r>
    <r>
      <rPr>
        <sz val="10"/>
        <rFont val="Arial"/>
        <family val="2"/>
      </rPr>
      <t xml:space="preserve">Th </t>
    </r>
  </si>
  <si>
    <r>
      <t>3</t>
    </r>
    <r>
      <rPr>
        <sz val="10"/>
        <rFont val="Arial"/>
        <family val="2"/>
      </rPr>
      <t xml:space="preserve">H </t>
    </r>
  </si>
  <si>
    <r>
      <t>234</t>
    </r>
    <r>
      <rPr>
        <sz val="10"/>
        <rFont val="Arial"/>
        <family val="2"/>
      </rPr>
      <t xml:space="preserve">U </t>
    </r>
  </si>
  <si>
    <r>
      <t>235</t>
    </r>
    <r>
      <rPr>
        <sz val="10"/>
        <rFont val="Arial"/>
        <family val="2"/>
      </rPr>
      <t xml:space="preserve">U </t>
    </r>
  </si>
  <si>
    <r>
      <t>236</t>
    </r>
    <r>
      <rPr>
        <sz val="10"/>
        <rFont val="Arial"/>
        <family val="2"/>
      </rPr>
      <t>U</t>
    </r>
  </si>
  <si>
    <r>
      <t>238</t>
    </r>
    <r>
      <rPr>
        <sz val="10"/>
        <rFont val="Arial"/>
        <family val="2"/>
      </rPr>
      <t xml:space="preserve">U </t>
    </r>
  </si>
  <si>
    <r>
      <t>133</t>
    </r>
    <r>
      <rPr>
        <sz val="10"/>
        <rFont val="Arial"/>
        <family val="2"/>
      </rPr>
      <t xml:space="preserve">Xe </t>
    </r>
  </si>
  <si>
    <r>
      <t>135</t>
    </r>
    <r>
      <rPr>
        <sz val="10"/>
        <rFont val="Arial"/>
        <family val="2"/>
      </rPr>
      <t xml:space="preserve">Xe </t>
    </r>
  </si>
  <si>
    <r>
      <t>90</t>
    </r>
    <r>
      <rPr>
        <sz val="10"/>
        <rFont val="Arial"/>
        <family val="2"/>
      </rPr>
      <t xml:space="preserve">Y </t>
    </r>
  </si>
  <si>
    <r>
      <t>95</t>
    </r>
    <r>
      <rPr>
        <sz val="10"/>
        <rFont val="Arial"/>
        <family val="2"/>
      </rPr>
      <t xml:space="preserve">Zr </t>
    </r>
  </si>
  <si>
    <t>1.23E+3 = 1,230</t>
  </si>
  <si>
    <t>1.23E+5 = 123,000</t>
  </si>
  <si>
    <t>Examples of Scientific Notation… (for non-engineers)</t>
  </si>
  <si>
    <t>Move the decimal place to the right the number of characters noted in the E+ (exponent) number.</t>
  </si>
  <si>
    <t xml:space="preserve">7,380 years </t>
  </si>
  <si>
    <t xml:space="preserve">5,730 years </t>
  </si>
  <si>
    <t xml:space="preserve">15,700,000 years </t>
  </si>
  <si>
    <t xml:space="preserve">2,140,000 years </t>
  </si>
  <si>
    <t>5,245,000,000 years</t>
  </si>
  <si>
    <t>4,468,000,000 years</t>
  </si>
  <si>
    <t>23,415,000 years</t>
  </si>
  <si>
    <t>703,800,000 years</t>
  </si>
  <si>
    <t>244,500 years</t>
  </si>
  <si>
    <t>24.1 days</t>
  </si>
  <si>
    <t>14,050,000,000 years</t>
  </si>
  <si>
    <t>75,400 years</t>
  </si>
  <si>
    <t>213,000 years</t>
  </si>
  <si>
    <t>1,600 years</t>
  </si>
  <si>
    <t>1,277,700,000 years</t>
  </si>
  <si>
    <t>6,569 years</t>
  </si>
  <si>
    <t>24,100 years</t>
  </si>
  <si>
    <t>Most of the time, you will find the nuclear half-life written in scientific notation, which is easier to work with for large numbers.</t>
  </si>
  <si>
    <t>I have taken the liberty to convert the scientific notation above to real numbers for the novices among us (mainly me).</t>
  </si>
  <si>
    <t>A Note About Scientific Notation for Large Numbers</t>
  </si>
  <si>
    <t>1 Rem</t>
  </si>
  <si>
    <t>1/1000 Rem</t>
  </si>
  <si>
    <t>1 sievert (Sv)</t>
  </si>
  <si>
    <t>100 Rem</t>
  </si>
  <si>
    <t>1 millisievert (mSv)</t>
  </si>
  <si>
    <t>100 mRem</t>
  </si>
  <si>
    <t>0.01 mSv</t>
  </si>
  <si>
    <t>1 mrem =</t>
  </si>
  <si>
    <t>1 Rad</t>
  </si>
  <si>
    <t>A Rad is Radiation Absorbed Dose.   In the International System, the measurement is a Gray (Gy).   
1 Rad = 0.01 Gray</t>
  </si>
  <si>
    <t>Absorbed Dose</t>
  </si>
  <si>
    <t>When we measure the amount of radiation in the environment, what is actually being measured is the rate of radioactive decay, or activity. The rate of decay varies widely among the various radioisotopes. For that reason, one gram of a radioactive substance may contain the same amount of activity as several tons of another material. This activity is expressed in a unit of measure known as a curie (Ci).</t>
  </si>
  <si>
    <t>Activity</t>
  </si>
  <si>
    <t>1 Curie (Ci)</t>
  </si>
  <si>
    <t>Dosage (English Units)</t>
  </si>
  <si>
    <t>Dosage (International System) Units</t>
  </si>
  <si>
    <t>Conversion Factor for Dosage</t>
  </si>
  <si>
    <t>Radiation Measurement</t>
  </si>
  <si>
    <t>The measure of potential biological damage to specific body organs or tissues caused by exposure to and subsequent absorption of radiation. One rem of any type of radiation has the same total damaging effect.   
REM stands for Roentgen Equivalent Man)</t>
  </si>
  <si>
    <t>The total amount of energy absorbed per unit mass of the exposed material as a result of exposure to radiation is expressed in a unit of measure known as a rad. In this case, it is the effect of the absorbed energy (the biological damage that it causes) that is important, not the actual amount.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</si>
</sst>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 numFmtId="168" formatCode="_(* #,##0.0_);_(* \(#,##0.0\);_(* &quot;-&quot;??_);_(@_)"/>
    <numFmt numFmtId="169" formatCode="_(* #,##0_);_(* \(#,##0\);_(* &quot;-&quot;??_);_(@_)"/>
    <numFmt numFmtId="170" formatCode="_(* #,##0.0_);_(* \(#,##0.0\);_(* &quot;-&quot;?_);_(@_)"/>
    <numFmt numFmtId="171" formatCode="_(* #,##0.000_);_(* \(#,##0.000\);_(* &quot;-&quot;??_);_(@_)"/>
    <numFmt numFmtId="172" formatCode="0.0"/>
    <numFmt numFmtId="173" formatCode="0.000000000000"/>
    <numFmt numFmtId="174" formatCode="0.000000000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_(* #,##0.0000_);_(* \(#,##0.0000\);_(* &quot;-&quot;??_);_(@_)"/>
    <numFmt numFmtId="184" formatCode="m/d/yy"/>
    <numFmt numFmtId="185" formatCode="#,##0.0_);\(#,##0.0\)"/>
    <numFmt numFmtId="186" formatCode="m/d/yy\ h:mm"/>
    <numFmt numFmtId="187" formatCode="m/d/yy\ h:mm\ AM/PM"/>
    <numFmt numFmtId="188" formatCode="[$€-2]\ #,##0.00_);[Red]\([$€-2]\ #,##0.00\)"/>
  </numFmts>
  <fonts count="31">
    <font>
      <sz val="10"/>
      <name val="Arial"/>
      <family val="0"/>
    </font>
    <font>
      <b/>
      <sz val="14"/>
      <name val="Times New Roman"/>
      <family val="1"/>
    </font>
    <font>
      <sz val="10"/>
      <name val="Times New Roman"/>
      <family val="1"/>
    </font>
    <font>
      <b/>
      <sz val="10"/>
      <name val="Times New Roman"/>
      <family val="1"/>
    </font>
    <font>
      <i/>
      <sz val="10"/>
      <name val="Times New Roman"/>
      <family val="1"/>
    </font>
    <font>
      <b/>
      <sz val="10"/>
      <name val="Arial"/>
      <family val="2"/>
    </font>
    <font>
      <b/>
      <sz val="12"/>
      <name val="Times New Roman"/>
      <family val="1"/>
    </font>
    <font>
      <sz val="8"/>
      <name val="Times New Roman"/>
      <family val="1"/>
    </font>
    <font>
      <b/>
      <sz val="8"/>
      <name val="Arial"/>
      <family val="2"/>
    </font>
    <font>
      <sz val="8"/>
      <name val="Arial"/>
      <family val="2"/>
    </font>
    <font>
      <sz val="8"/>
      <name val="Tahoma"/>
      <family val="2"/>
    </font>
    <font>
      <b/>
      <sz val="14"/>
      <name val="Arial"/>
      <family val="2"/>
    </font>
    <font>
      <b/>
      <sz val="8"/>
      <name val="Times New Roman"/>
      <family val="1"/>
    </font>
    <font>
      <b/>
      <sz val="12"/>
      <color indexed="12"/>
      <name val="Times New Roman"/>
      <family val="1"/>
    </font>
    <font>
      <b/>
      <sz val="10"/>
      <color indexed="12"/>
      <name val="Arial"/>
      <family val="2"/>
    </font>
    <font>
      <sz val="12"/>
      <name val="Times New Roman"/>
      <family val="1"/>
    </font>
    <font>
      <b/>
      <i/>
      <u val="single"/>
      <sz val="10"/>
      <name val="Times New Roman"/>
      <family val="1"/>
    </font>
    <font>
      <b/>
      <i/>
      <u val="single"/>
      <sz val="8"/>
      <name val="Times New Roman"/>
      <family val="1"/>
    </font>
    <font>
      <i/>
      <sz val="10"/>
      <name val="Arial"/>
      <family val="2"/>
    </font>
    <font>
      <b/>
      <i/>
      <sz val="10"/>
      <name val="Arial"/>
      <family val="2"/>
    </font>
    <font>
      <b/>
      <u val="single"/>
      <sz val="8"/>
      <name val="Arial"/>
      <family val="2"/>
    </font>
    <font>
      <i/>
      <sz val="8"/>
      <name val="Times New Roman"/>
      <family val="1"/>
    </font>
    <font>
      <b/>
      <sz val="10"/>
      <color indexed="18"/>
      <name val="Arial"/>
      <family val="2"/>
    </font>
    <font>
      <u val="single"/>
      <sz val="10"/>
      <name val="Arial"/>
      <family val="2"/>
    </font>
    <font>
      <u val="single"/>
      <sz val="8"/>
      <name val="Arial"/>
      <family val="2"/>
    </font>
    <font>
      <b/>
      <i/>
      <sz val="8"/>
      <name val="Arial"/>
      <family val="2"/>
    </font>
    <font>
      <sz val="9"/>
      <name val="Times New Roman"/>
      <family val="1"/>
    </font>
    <font>
      <b/>
      <sz val="12"/>
      <name val="Arial"/>
      <family val="2"/>
    </font>
    <font>
      <b/>
      <u val="single"/>
      <sz val="10"/>
      <name val="Arial"/>
      <family val="2"/>
    </font>
    <font>
      <b/>
      <sz val="12"/>
      <color indexed="12"/>
      <name val="Arial"/>
      <family val="2"/>
    </font>
    <font>
      <vertAlign val="superscript"/>
      <sz val="10"/>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solid">
        <fgColor indexed="40"/>
        <bgColor indexed="64"/>
      </patternFill>
    </fill>
    <fill>
      <patternFill patternType="solid">
        <fgColor indexed="46"/>
        <bgColor indexed="64"/>
      </patternFill>
    </fill>
    <fill>
      <patternFill patternType="solid">
        <fgColor indexed="41"/>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style="thin"/>
      <top style="thin"/>
      <bottom style="thin"/>
    </border>
    <border>
      <left style="thin"/>
      <right style="thin"/>
      <top style="thin"/>
      <bottom style="medium"/>
    </border>
    <border>
      <left style="thin"/>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xf>
    <xf numFmtId="9" fontId="3" fillId="0" borderId="0" xfId="19" applyFont="1" applyAlignment="1">
      <alignment horizontal="center"/>
    </xf>
    <xf numFmtId="9" fontId="2" fillId="0" borderId="0" xfId="19" applyFont="1" applyAlignment="1">
      <alignment horizontal="center"/>
    </xf>
    <xf numFmtId="9" fontId="3" fillId="0" borderId="1" xfId="19" applyFont="1" applyBorder="1" applyAlignment="1">
      <alignment horizontal="center"/>
    </xf>
    <xf numFmtId="0" fontId="2" fillId="0" borderId="0" xfId="0" applyFont="1" applyAlignment="1">
      <alignment vertical="top"/>
    </xf>
    <xf numFmtId="0" fontId="3" fillId="0" borderId="1" xfId="0" applyFont="1" applyBorder="1" applyAlignment="1">
      <alignmen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xf>
    <xf numFmtId="0" fontId="2" fillId="3" borderId="5" xfId="0" applyFont="1" applyFill="1" applyBorder="1" applyAlignment="1">
      <alignment horizontal="center" vertical="top"/>
    </xf>
    <xf numFmtId="0" fontId="2" fillId="3" borderId="6" xfId="0" applyFont="1" applyFill="1" applyBorder="1" applyAlignment="1">
      <alignment horizontal="center" vertical="top"/>
    </xf>
    <xf numFmtId="9" fontId="2" fillId="3" borderId="6" xfId="19" applyFont="1" applyFill="1" applyBorder="1" applyAlignment="1">
      <alignment horizontal="center" vertical="top"/>
    </xf>
    <xf numFmtId="0" fontId="0" fillId="3" borderId="7" xfId="0" applyFont="1" applyFill="1" applyBorder="1" applyAlignment="1">
      <alignment horizontal="left" vertical="top" wrapText="1" indent="1"/>
    </xf>
    <xf numFmtId="0" fontId="2" fillId="0" borderId="8" xfId="0" applyFont="1" applyBorder="1" applyAlignment="1">
      <alignment horizontal="center" vertical="top"/>
    </xf>
    <xf numFmtId="0" fontId="2" fillId="0" borderId="0" xfId="0" applyFont="1" applyBorder="1" applyAlignment="1">
      <alignment horizontal="center" vertical="top"/>
    </xf>
    <xf numFmtId="9" fontId="2" fillId="0" borderId="0" xfId="19" applyFont="1" applyBorder="1" applyAlignment="1">
      <alignment horizontal="center" vertical="top"/>
    </xf>
    <xf numFmtId="0" fontId="0" fillId="0" borderId="9" xfId="0" applyFont="1" applyBorder="1" applyAlignment="1">
      <alignment horizontal="left" vertical="top" wrapText="1" indent="1"/>
    </xf>
    <xf numFmtId="0" fontId="2" fillId="3" borderId="8" xfId="0" applyFont="1" applyFill="1" applyBorder="1" applyAlignment="1">
      <alignment horizontal="center" vertical="top"/>
    </xf>
    <xf numFmtId="0" fontId="2" fillId="3" borderId="0" xfId="0" applyFont="1" applyFill="1" applyBorder="1" applyAlignment="1">
      <alignment horizontal="center" vertical="top"/>
    </xf>
    <xf numFmtId="9" fontId="2" fillId="3" borderId="0" xfId="19" applyFont="1" applyFill="1" applyBorder="1" applyAlignment="1">
      <alignment horizontal="center" vertical="top"/>
    </xf>
    <xf numFmtId="0" fontId="0" fillId="3" borderId="9" xfId="0" applyFont="1" applyFill="1" applyBorder="1" applyAlignment="1">
      <alignment horizontal="left" vertical="top" wrapText="1" indent="1"/>
    </xf>
    <xf numFmtId="0" fontId="0" fillId="0" borderId="9" xfId="0" applyFont="1" applyBorder="1" applyAlignment="1">
      <alignment horizontal="left" vertical="top" wrapText="1" indent="1"/>
    </xf>
    <xf numFmtId="0" fontId="2" fillId="3" borderId="10" xfId="0" applyFont="1" applyFill="1" applyBorder="1" applyAlignment="1">
      <alignment horizontal="center" vertical="top"/>
    </xf>
    <xf numFmtId="0" fontId="2" fillId="3" borderId="1" xfId="0" applyFont="1" applyFill="1" applyBorder="1" applyAlignment="1">
      <alignment horizontal="center" vertical="top"/>
    </xf>
    <xf numFmtId="9" fontId="2" fillId="3" borderId="1" xfId="19" applyFont="1" applyFill="1" applyBorder="1" applyAlignment="1">
      <alignment horizontal="center" vertical="top"/>
    </xf>
    <xf numFmtId="0" fontId="0" fillId="3" borderId="11" xfId="0" applyFont="1" applyFill="1" applyBorder="1" applyAlignment="1">
      <alignment horizontal="left" vertical="top" wrapText="1" indent="1"/>
    </xf>
    <xf numFmtId="0" fontId="3" fillId="0" borderId="0" xfId="0" applyFont="1" applyAlignment="1">
      <alignment horizontal="left" vertical="top" wrapText="1"/>
    </xf>
    <xf numFmtId="0" fontId="2" fillId="3" borderId="7" xfId="0" applyFont="1" applyFill="1" applyBorder="1" applyAlignment="1">
      <alignment horizontal="left" vertical="top" wrapText="1"/>
    </xf>
    <xf numFmtId="0" fontId="2" fillId="0" borderId="9" xfId="0" applyFont="1" applyBorder="1" applyAlignment="1">
      <alignment horizontal="left" vertical="top" wrapText="1"/>
    </xf>
    <xf numFmtId="0" fontId="2" fillId="3" borderId="9"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3" borderId="8" xfId="0" applyFont="1" applyFill="1" applyBorder="1" applyAlignment="1">
      <alignment horizontal="center"/>
    </xf>
    <xf numFmtId="0" fontId="2" fillId="3" borderId="0" xfId="0" applyFont="1" applyFill="1" applyBorder="1" applyAlignment="1">
      <alignment horizontal="center"/>
    </xf>
    <xf numFmtId="0" fontId="2" fillId="3" borderId="10" xfId="0" applyFont="1" applyFill="1" applyBorder="1" applyAlignment="1">
      <alignment horizontal="center"/>
    </xf>
    <xf numFmtId="0" fontId="2" fillId="3" borderId="1" xfId="0" applyFont="1" applyFill="1" applyBorder="1" applyAlignment="1">
      <alignment horizontal="center"/>
    </xf>
    <xf numFmtId="0" fontId="2" fillId="0" borderId="0" xfId="0" applyFont="1" applyAlignment="1">
      <alignment horizontal="left" vertical="top"/>
    </xf>
    <xf numFmtId="0" fontId="2" fillId="0" borderId="0" xfId="0" applyFont="1" applyAlignment="1">
      <alignment/>
    </xf>
    <xf numFmtId="0" fontId="2" fillId="0" borderId="0" xfId="0" applyFont="1" applyAlignment="1">
      <alignment horizontal="right"/>
    </xf>
    <xf numFmtId="0" fontId="5" fillId="0" borderId="0" xfId="0" applyFont="1" applyAlignment="1">
      <alignment/>
    </xf>
    <xf numFmtId="43" fontId="0" fillId="0" borderId="0" xfId="15" applyNumberFormat="1" applyAlignment="1">
      <alignment horizontal="center"/>
    </xf>
    <xf numFmtId="171" fontId="0" fillId="0" borderId="0" xfId="0" applyNumberFormat="1" applyAlignment="1">
      <alignment/>
    </xf>
    <xf numFmtId="171" fontId="0" fillId="0" borderId="0" xfId="15" applyNumberFormat="1" applyAlignment="1">
      <alignment/>
    </xf>
    <xf numFmtId="0" fontId="9" fillId="0" borderId="0" xfId="0" applyFont="1" applyAlignment="1">
      <alignment/>
    </xf>
    <xf numFmtId="0" fontId="8" fillId="0" borderId="0" xfId="0" applyFont="1" applyAlignment="1">
      <alignment/>
    </xf>
    <xf numFmtId="172" fontId="9" fillId="0" borderId="0" xfId="0" applyNumberFormat="1" applyFont="1" applyAlignment="1">
      <alignment/>
    </xf>
    <xf numFmtId="43" fontId="9" fillId="0" borderId="0" xfId="15" applyNumberFormat="1" applyFont="1" applyAlignment="1">
      <alignment horizontal="center"/>
    </xf>
    <xf numFmtId="0" fontId="0" fillId="0" borderId="0" xfId="0" applyFont="1" applyBorder="1" applyAlignment="1">
      <alignment horizontal="left" vertical="top" wrapText="1"/>
    </xf>
    <xf numFmtId="0" fontId="0" fillId="0" borderId="0" xfId="0" applyBorder="1" applyAlignment="1">
      <alignment/>
    </xf>
    <xf numFmtId="0" fontId="2" fillId="0" borderId="0" xfId="0" applyFont="1" applyBorder="1" applyAlignment="1">
      <alignment/>
    </xf>
    <xf numFmtId="0" fontId="0" fillId="0" borderId="0" xfId="0" applyFont="1" applyBorder="1" applyAlignment="1">
      <alignment horizontal="left" vertical="top"/>
    </xf>
    <xf numFmtId="0" fontId="5" fillId="0" borderId="0" xfId="0" applyFont="1" applyBorder="1" applyAlignment="1">
      <alignment/>
    </xf>
    <xf numFmtId="0" fontId="7" fillId="0" borderId="0" xfId="0" applyFont="1" applyBorder="1" applyAlignment="1">
      <alignment/>
    </xf>
    <xf numFmtId="0" fontId="11" fillId="0" borderId="0" xfId="0" applyFont="1" applyAlignment="1">
      <alignment/>
    </xf>
    <xf numFmtId="0" fontId="7" fillId="0" borderId="1" xfId="0" applyFont="1" applyBorder="1" applyAlignment="1">
      <alignment/>
    </xf>
    <xf numFmtId="0" fontId="7" fillId="0" borderId="1" xfId="0" applyFont="1" applyBorder="1" applyAlignment="1">
      <alignment horizontal="center"/>
    </xf>
    <xf numFmtId="0" fontId="7" fillId="0" borderId="0" xfId="0" applyFont="1" applyAlignment="1">
      <alignment horizontal="center"/>
    </xf>
    <xf numFmtId="0" fontId="3" fillId="0" borderId="0" xfId="0" applyFont="1" applyAlignment="1">
      <alignment/>
    </xf>
    <xf numFmtId="0" fontId="7" fillId="0" borderId="0" xfId="0" applyFont="1" applyBorder="1" applyAlignment="1">
      <alignment/>
    </xf>
    <xf numFmtId="0" fontId="12" fillId="0" borderId="0" xfId="0" applyFont="1" applyAlignment="1">
      <alignment horizontal="center"/>
    </xf>
    <xf numFmtId="2" fontId="7" fillId="0" borderId="0" xfId="0" applyNumberFormat="1" applyFont="1" applyAlignment="1">
      <alignment/>
    </xf>
    <xf numFmtId="0" fontId="7" fillId="0" borderId="0" xfId="0" applyFont="1" applyAlignment="1">
      <alignment/>
    </xf>
    <xf numFmtId="0" fontId="12" fillId="0" borderId="0" xfId="0" applyFont="1" applyAlignment="1">
      <alignment horizontal="right"/>
    </xf>
    <xf numFmtId="2" fontId="2" fillId="0" borderId="0" xfId="0" applyNumberFormat="1" applyFont="1" applyAlignment="1">
      <alignment/>
    </xf>
    <xf numFmtId="16" fontId="2" fillId="0" borderId="0" xfId="0" applyNumberFormat="1" applyFont="1" applyAlignment="1" quotePrefix="1">
      <alignment/>
    </xf>
    <xf numFmtId="0" fontId="3" fillId="0" borderId="0" xfId="0" applyFont="1" applyAlignment="1">
      <alignment horizontal="right"/>
    </xf>
    <xf numFmtId="0" fontId="13" fillId="0" borderId="0" xfId="0" applyFont="1" applyAlignment="1" quotePrefix="1">
      <alignment horizontal="right"/>
    </xf>
    <xf numFmtId="0" fontId="13" fillId="0" borderId="0" xfId="0" applyFont="1" applyAlignment="1">
      <alignment/>
    </xf>
    <xf numFmtId="0" fontId="14" fillId="0" borderId="0" xfId="0" applyFont="1" applyAlignment="1" quotePrefix="1">
      <alignment horizontal="right"/>
    </xf>
    <xf numFmtId="0" fontId="14" fillId="0" borderId="0" xfId="0" applyFont="1" applyAlignment="1">
      <alignment/>
    </xf>
    <xf numFmtId="183" fontId="0" fillId="0" borderId="0" xfId="0" applyNumberFormat="1" applyAlignment="1">
      <alignment/>
    </xf>
    <xf numFmtId="2" fontId="0" fillId="0" borderId="0" xfId="15" applyNumberFormat="1" applyAlignment="1">
      <alignment/>
    </xf>
    <xf numFmtId="0" fontId="0" fillId="0" borderId="0" xfId="0" applyAlignment="1">
      <alignment horizontal="right"/>
    </xf>
    <xf numFmtId="0" fontId="0" fillId="0" borderId="0" xfId="0" applyFill="1" applyBorder="1" applyAlignment="1">
      <alignment/>
    </xf>
    <xf numFmtId="2" fontId="9" fillId="0" borderId="0" xfId="0" applyNumberFormat="1" applyFont="1" applyAlignment="1">
      <alignment/>
    </xf>
    <xf numFmtId="171" fontId="9" fillId="0" borderId="0" xfId="0" applyNumberFormat="1" applyFont="1" applyAlignment="1">
      <alignment horizontal="right"/>
    </xf>
    <xf numFmtId="2" fontId="0" fillId="0" borderId="0" xfId="0" applyNumberFormat="1" applyFill="1" applyBorder="1" applyAlignment="1">
      <alignment/>
    </xf>
    <xf numFmtId="0" fontId="2" fillId="0" borderId="0" xfId="0" applyFont="1" applyAlignment="1">
      <alignment horizontal="left"/>
    </xf>
    <xf numFmtId="0" fontId="7" fillId="0" borderId="0" xfId="0" applyFont="1" applyAlignment="1">
      <alignment horizontal="left"/>
    </xf>
    <xf numFmtId="9" fontId="7" fillId="0" borderId="0" xfId="19" applyFont="1" applyBorder="1" applyAlignment="1">
      <alignment horizontal="center" vertical="top"/>
    </xf>
    <xf numFmtId="9" fontId="7" fillId="3" borderId="0" xfId="19" applyFont="1" applyFill="1" applyBorder="1" applyAlignment="1">
      <alignment horizontal="center" vertical="top"/>
    </xf>
    <xf numFmtId="9" fontId="7" fillId="3" borderId="1" xfId="19" applyFont="1" applyFill="1" applyBorder="1" applyAlignment="1">
      <alignment horizontal="center" vertical="top"/>
    </xf>
    <xf numFmtId="9" fontId="7" fillId="3" borderId="0" xfId="19" applyFont="1" applyFill="1" applyBorder="1" applyAlignment="1">
      <alignment horizontal="center" vertical="top" wrapText="1"/>
    </xf>
    <xf numFmtId="9" fontId="7" fillId="0" borderId="0" xfId="19" applyFont="1" applyBorder="1" applyAlignment="1">
      <alignment horizontal="center" vertical="top" wrapText="1"/>
    </xf>
    <xf numFmtId="9" fontId="7" fillId="3" borderId="6" xfId="19" applyFont="1" applyFill="1" applyBorder="1" applyAlignment="1">
      <alignment horizontal="center" vertical="top" wrapText="1"/>
    </xf>
    <xf numFmtId="169" fontId="9" fillId="0" borderId="0" xfId="15" applyNumberFormat="1" applyFont="1" applyFill="1" applyBorder="1" applyAlignment="1">
      <alignment horizontal="left" vertical="top" indent="1"/>
    </xf>
    <xf numFmtId="0" fontId="7"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horizontal="center"/>
    </xf>
    <xf numFmtId="0" fontId="17" fillId="0" borderId="0" xfId="0" applyFont="1" applyAlignment="1">
      <alignment/>
    </xf>
    <xf numFmtId="0" fontId="2" fillId="0" borderId="0" xfId="0" applyFont="1" applyAlignment="1">
      <alignment wrapText="1"/>
    </xf>
    <xf numFmtId="0" fontId="16" fillId="0" borderId="0" xfId="0" applyFont="1" applyAlignment="1">
      <alignment wrapText="1"/>
    </xf>
    <xf numFmtId="0" fontId="15" fillId="0" borderId="0" xfId="0" applyFont="1" applyAlignment="1">
      <alignment wrapText="1"/>
    </xf>
    <xf numFmtId="0" fontId="7" fillId="0" borderId="0" xfId="0" applyFont="1" applyBorder="1" applyAlignment="1">
      <alignment wrapText="1"/>
    </xf>
    <xf numFmtId="0" fontId="7" fillId="0" borderId="1" xfId="0" applyFont="1" applyBorder="1" applyAlignment="1">
      <alignment wrapText="1"/>
    </xf>
    <xf numFmtId="9" fontId="3" fillId="0" borderId="0" xfId="0" applyNumberFormat="1" applyFont="1" applyAlignment="1">
      <alignment/>
    </xf>
    <xf numFmtId="169" fontId="3" fillId="0" borderId="0" xfId="15" applyNumberFormat="1" applyFont="1" applyAlignment="1">
      <alignment horizontal="center"/>
    </xf>
    <xf numFmtId="169" fontId="2" fillId="0" borderId="0" xfId="15" applyNumberFormat="1" applyFont="1" applyAlignment="1">
      <alignment horizontal="center"/>
    </xf>
    <xf numFmtId="169" fontId="17" fillId="0" borderId="0" xfId="15" applyNumberFormat="1" applyFont="1" applyAlignment="1">
      <alignment horizontal="center" wrapText="1"/>
    </xf>
    <xf numFmtId="169" fontId="7" fillId="0" borderId="0" xfId="15" applyNumberFormat="1" applyFont="1" applyBorder="1" applyAlignment="1">
      <alignment horizontal="center"/>
    </xf>
    <xf numFmtId="169" fontId="7" fillId="0" borderId="1" xfId="15" applyNumberFormat="1" applyFont="1" applyBorder="1" applyAlignment="1">
      <alignment horizontal="center"/>
    </xf>
    <xf numFmtId="0" fontId="16" fillId="0" borderId="0" xfId="0" applyFont="1" applyAlignment="1">
      <alignment horizontal="right"/>
    </xf>
    <xf numFmtId="9" fontId="15" fillId="0" borderId="0" xfId="15" applyNumberFormat="1" applyFont="1" applyAlignment="1">
      <alignment/>
    </xf>
    <xf numFmtId="0" fontId="0" fillId="0" borderId="0" xfId="0" applyFont="1" applyAlignment="1">
      <alignment/>
    </xf>
    <xf numFmtId="0" fontId="2" fillId="0" borderId="0" xfId="0" applyFont="1" applyFill="1" applyAlignment="1">
      <alignment/>
    </xf>
    <xf numFmtId="0" fontId="2" fillId="0" borderId="0" xfId="0" applyFont="1" applyFill="1" applyBorder="1" applyAlignment="1">
      <alignment horizontal="center"/>
    </xf>
    <xf numFmtId="2" fontId="7" fillId="0" borderId="0" xfId="0" applyNumberFormat="1" applyFont="1" applyFill="1" applyAlignment="1">
      <alignment/>
    </xf>
    <xf numFmtId="0" fontId="0" fillId="0" borderId="0" xfId="0" applyFont="1" applyAlignment="1">
      <alignment/>
    </xf>
    <xf numFmtId="171" fontId="0" fillId="0" borderId="0" xfId="0" applyNumberFormat="1" applyFont="1" applyAlignment="1">
      <alignment/>
    </xf>
    <xf numFmtId="171" fontId="0" fillId="0" borderId="0" xfId="0" applyNumberFormat="1" applyFont="1" applyAlignment="1">
      <alignment/>
    </xf>
    <xf numFmtId="0" fontId="0" fillId="0" borderId="0" xfId="0" applyFont="1" applyFill="1" applyBorder="1" applyAlignment="1">
      <alignment/>
    </xf>
    <xf numFmtId="0" fontId="13" fillId="0" borderId="0" xfId="0" applyFont="1" applyFill="1" applyBorder="1" applyAlignment="1" quotePrefix="1">
      <alignment horizontal="right"/>
    </xf>
    <xf numFmtId="2" fontId="7"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right"/>
    </xf>
    <xf numFmtId="2" fontId="6" fillId="0" borderId="0" xfId="0" applyNumberFormat="1" applyFont="1" applyFill="1" applyBorder="1" applyAlignment="1">
      <alignment/>
    </xf>
    <xf numFmtId="0" fontId="6" fillId="0" borderId="0" xfId="0" applyFont="1" applyFill="1" applyBorder="1" applyAlignment="1">
      <alignment/>
    </xf>
    <xf numFmtId="16" fontId="2" fillId="0" borderId="0" xfId="0" applyNumberFormat="1" applyFont="1" applyFill="1" applyBorder="1" applyAlignment="1" quotePrefix="1">
      <alignment/>
    </xf>
    <xf numFmtId="171" fontId="0" fillId="0" borderId="0" xfId="0" applyNumberFormat="1" applyFill="1" applyBorder="1" applyAlignment="1">
      <alignment/>
    </xf>
    <xf numFmtId="0" fontId="9" fillId="0" borderId="0" xfId="0" applyFont="1" applyFill="1" applyBorder="1" applyAlignment="1">
      <alignment horizontal="center"/>
    </xf>
    <xf numFmtId="0" fontId="0" fillId="0" borderId="0" xfId="0" applyFont="1" applyAlignment="1">
      <alignment horizontal="center"/>
    </xf>
    <xf numFmtId="0" fontId="0" fillId="0" borderId="0" xfId="0" applyAlignment="1">
      <alignment horizontal="center"/>
    </xf>
    <xf numFmtId="2" fontId="9" fillId="0" borderId="0" xfId="0" applyNumberFormat="1" applyFont="1" applyAlignment="1">
      <alignment horizontal="center"/>
    </xf>
    <xf numFmtId="2" fontId="0" fillId="0" borderId="0" xfId="0" applyNumberFormat="1" applyAlignment="1">
      <alignment horizontal="center"/>
    </xf>
    <xf numFmtId="169" fontId="3" fillId="0" borderId="0" xfId="15" applyNumberFormat="1" applyFont="1" applyAlignment="1">
      <alignment/>
    </xf>
    <xf numFmtId="16" fontId="6" fillId="0" borderId="0" xfId="0" applyNumberFormat="1" applyFont="1" applyAlignment="1">
      <alignment/>
    </xf>
    <xf numFmtId="16" fontId="7" fillId="0" borderId="0" xfId="0" applyNumberFormat="1" applyFont="1" applyAlignment="1">
      <alignment/>
    </xf>
    <xf numFmtId="16" fontId="0" fillId="0" borderId="0" xfId="0" applyNumberFormat="1" applyFont="1" applyAlignment="1">
      <alignment/>
    </xf>
    <xf numFmtId="16" fontId="9" fillId="0" borderId="0" xfId="0" applyNumberFormat="1" applyFont="1" applyAlignment="1">
      <alignment/>
    </xf>
    <xf numFmtId="0" fontId="9" fillId="0" borderId="0" xfId="0" applyFont="1" applyAlignment="1">
      <alignment horizontal="left"/>
    </xf>
    <xf numFmtId="0" fontId="20" fillId="0" borderId="0" xfId="0" applyFont="1" applyAlignment="1">
      <alignment horizontal="left"/>
    </xf>
    <xf numFmtId="0" fontId="9" fillId="0" borderId="0" xfId="0" applyFont="1" applyFill="1" applyBorder="1" applyAlignment="1">
      <alignment horizontal="left" vertical="top"/>
    </xf>
    <xf numFmtId="9" fontId="9" fillId="0" borderId="0" xfId="0" applyNumberFormat="1" applyFont="1" applyFill="1" applyBorder="1" applyAlignment="1">
      <alignment horizontal="left" vertical="top"/>
    </xf>
    <xf numFmtId="9" fontId="9" fillId="0" borderId="0" xfId="19" applyFont="1" applyFill="1" applyBorder="1" applyAlignment="1">
      <alignment horizontal="center" vertical="top"/>
    </xf>
    <xf numFmtId="167" fontId="3" fillId="0" borderId="0" xfId="0" applyNumberFormat="1" applyFont="1" applyAlignment="1">
      <alignment horizontal="left"/>
    </xf>
    <xf numFmtId="184" fontId="7" fillId="0" borderId="0" xfId="0" applyNumberFormat="1" applyFont="1" applyBorder="1" applyAlignment="1">
      <alignment/>
    </xf>
    <xf numFmtId="0" fontId="12" fillId="0" borderId="0" xfId="0" applyFont="1" applyAlignment="1">
      <alignment horizontal="left"/>
    </xf>
    <xf numFmtId="167" fontId="2" fillId="0" borderId="0" xfId="0" applyNumberFormat="1" applyFont="1" applyAlignment="1">
      <alignment horizontal="center"/>
    </xf>
    <xf numFmtId="167" fontId="7" fillId="0" borderId="0" xfId="0" applyNumberFormat="1" applyFont="1" applyAlignment="1">
      <alignment horizontal="center"/>
    </xf>
    <xf numFmtId="14" fontId="7" fillId="0" borderId="0" xfId="0" applyNumberFormat="1" applyFont="1" applyAlignment="1">
      <alignment horizontal="center"/>
    </xf>
    <xf numFmtId="18" fontId="7" fillId="0" borderId="0" xfId="0" applyNumberFormat="1" applyFont="1" applyAlignment="1">
      <alignment/>
    </xf>
    <xf numFmtId="0" fontId="17" fillId="0" borderId="0" xfId="0" applyFont="1" applyAlignment="1">
      <alignment horizontal="left"/>
    </xf>
    <xf numFmtId="9" fontId="3" fillId="0" borderId="0" xfId="0" applyNumberFormat="1" applyFont="1" applyAlignment="1">
      <alignment horizontal="left"/>
    </xf>
    <xf numFmtId="0" fontId="7" fillId="0" borderId="0" xfId="0" applyFont="1" applyBorder="1" applyAlignment="1">
      <alignment horizontal="left"/>
    </xf>
    <xf numFmtId="0" fontId="7" fillId="0" borderId="1" xfId="0" applyFont="1" applyBorder="1" applyAlignment="1">
      <alignment horizontal="left"/>
    </xf>
    <xf numFmtId="9" fontId="2" fillId="0" borderId="0" xfId="19" applyFont="1" applyAlignment="1">
      <alignment horizontal="left"/>
    </xf>
    <xf numFmtId="9" fontId="7" fillId="0" borderId="0" xfId="19" applyFont="1" applyAlignment="1">
      <alignment horizontal="left"/>
    </xf>
    <xf numFmtId="0" fontId="8" fillId="0" borderId="12" xfId="0" applyFont="1" applyBorder="1" applyAlignment="1">
      <alignment horizontal="center" wrapText="1"/>
    </xf>
    <xf numFmtId="0" fontId="8" fillId="0" borderId="12" xfId="0" applyFont="1" applyBorder="1" applyAlignment="1">
      <alignment horizontal="center"/>
    </xf>
    <xf numFmtId="169" fontId="0" fillId="0" borderId="0" xfId="15" applyNumberFormat="1" applyFill="1" applyAlignment="1">
      <alignment/>
    </xf>
    <xf numFmtId="0" fontId="7" fillId="0" borderId="0" xfId="0" applyFont="1" applyAlignment="1" quotePrefix="1">
      <alignment/>
    </xf>
    <xf numFmtId="0" fontId="2" fillId="0" borderId="0" xfId="0" applyFont="1" applyAlignment="1">
      <alignment horizontal="right" wrapText="1"/>
    </xf>
    <xf numFmtId="0" fontId="7" fillId="0" borderId="0" xfId="0" applyNumberFormat="1" applyFont="1" applyAlignment="1">
      <alignment horizontal="center"/>
    </xf>
    <xf numFmtId="39" fontId="2" fillId="0" borderId="0" xfId="15" applyNumberFormat="1" applyFont="1" applyAlignment="1">
      <alignment horizontal="center"/>
    </xf>
    <xf numFmtId="187" fontId="7" fillId="0" borderId="0" xfId="0" applyNumberFormat="1" applyFont="1" applyAlignment="1">
      <alignment horizontal="center"/>
    </xf>
    <xf numFmtId="172" fontId="2" fillId="0" borderId="0" xfId="0" applyNumberFormat="1" applyFont="1" applyAlignment="1">
      <alignment horizontal="center"/>
    </xf>
    <xf numFmtId="0" fontId="2" fillId="0" borderId="0" xfId="0" applyFont="1" applyFill="1" applyAlignment="1">
      <alignment horizontal="center"/>
    </xf>
    <xf numFmtId="169" fontId="6" fillId="0" borderId="12" xfId="15" applyNumberFormat="1" applyFont="1" applyBorder="1" applyAlignment="1">
      <alignment/>
    </xf>
    <xf numFmtId="0" fontId="2" fillId="0" borderId="12" xfId="0" applyFont="1" applyBorder="1" applyAlignment="1">
      <alignment horizontal="center"/>
    </xf>
    <xf numFmtId="172" fontId="2" fillId="0" borderId="12" xfId="0" applyNumberFormat="1" applyFont="1" applyBorder="1" applyAlignment="1">
      <alignment horizontal="center"/>
    </xf>
    <xf numFmtId="39" fontId="2" fillId="0" borderId="12" xfId="15" applyNumberFormat="1" applyFont="1" applyBorder="1" applyAlignment="1">
      <alignment horizontal="center"/>
    </xf>
    <xf numFmtId="187" fontId="7" fillId="0" borderId="12" xfId="0" applyNumberFormat="1" applyFont="1" applyBorder="1" applyAlignment="1">
      <alignment horizontal="center"/>
    </xf>
    <xf numFmtId="167" fontId="7" fillId="0" borderId="12" xfId="19" applyNumberFormat="1" applyFont="1" applyBorder="1" applyAlignment="1">
      <alignment horizontal="center"/>
    </xf>
    <xf numFmtId="18" fontId="7" fillId="0" borderId="12" xfId="19" applyNumberFormat="1" applyFont="1" applyBorder="1" applyAlignment="1">
      <alignment horizontal="center"/>
    </xf>
    <xf numFmtId="169" fontId="6" fillId="0" borderId="13" xfId="15" applyNumberFormat="1" applyFont="1" applyBorder="1" applyAlignment="1">
      <alignment/>
    </xf>
    <xf numFmtId="0" fontId="2" fillId="0" borderId="13" xfId="0" applyFont="1" applyBorder="1" applyAlignment="1">
      <alignment horizontal="center"/>
    </xf>
    <xf numFmtId="172" fontId="2" fillId="0" borderId="13" xfId="0" applyNumberFormat="1" applyFont="1" applyBorder="1" applyAlignment="1">
      <alignment horizontal="center"/>
    </xf>
    <xf numFmtId="39" fontId="2" fillId="0" borderId="13" xfId="15" applyNumberFormat="1" applyFont="1" applyBorder="1" applyAlignment="1">
      <alignment horizontal="center"/>
    </xf>
    <xf numFmtId="187" fontId="7" fillId="0" borderId="13" xfId="0" applyNumberFormat="1" applyFont="1" applyBorder="1" applyAlignment="1">
      <alignment horizontal="center"/>
    </xf>
    <xf numFmtId="167" fontId="7" fillId="0" borderId="13" xfId="19" applyNumberFormat="1" applyFont="1" applyBorder="1" applyAlignment="1">
      <alignment horizontal="center"/>
    </xf>
    <xf numFmtId="18" fontId="7" fillId="0" borderId="13" xfId="19" applyNumberFormat="1" applyFont="1" applyBorder="1" applyAlignment="1">
      <alignment horizontal="center"/>
    </xf>
    <xf numFmtId="9" fontId="2" fillId="0" borderId="12" xfId="19" applyFont="1" applyBorder="1" applyAlignment="1">
      <alignment horizontal="left"/>
    </xf>
    <xf numFmtId="9" fontId="2" fillId="0" borderId="13" xfId="19" applyFont="1" applyBorder="1" applyAlignment="1">
      <alignment horizontal="left"/>
    </xf>
    <xf numFmtId="171" fontId="8" fillId="4" borderId="14" xfId="0" applyNumberFormat="1" applyFont="1" applyFill="1" applyBorder="1" applyAlignment="1">
      <alignment horizontal="center" wrapText="1"/>
    </xf>
    <xf numFmtId="171" fontId="8" fillId="5" borderId="14" xfId="0" applyNumberFormat="1" applyFont="1" applyFill="1" applyBorder="1" applyAlignment="1">
      <alignment horizontal="center" wrapText="1"/>
    </xf>
    <xf numFmtId="171" fontId="8" fillId="6" borderId="14" xfId="0" applyNumberFormat="1" applyFont="1" applyFill="1" applyBorder="1" applyAlignment="1">
      <alignment horizontal="center" wrapText="1"/>
    </xf>
    <xf numFmtId="171" fontId="8" fillId="4" borderId="15" xfId="0" applyNumberFormat="1" applyFont="1" applyFill="1" applyBorder="1" applyAlignment="1">
      <alignment horizontal="center" wrapText="1"/>
    </xf>
    <xf numFmtId="171" fontId="8" fillId="5" borderId="15" xfId="0" applyNumberFormat="1" applyFont="1" applyFill="1" applyBorder="1" applyAlignment="1">
      <alignment horizontal="center" wrapText="1"/>
    </xf>
    <xf numFmtId="171" fontId="8" fillId="6" borderId="15" xfId="0" applyNumberFormat="1" applyFont="1" applyFill="1" applyBorder="1" applyAlignment="1">
      <alignment horizontal="center" wrapText="1"/>
    </xf>
    <xf numFmtId="0" fontId="2" fillId="2" borderId="16" xfId="0" applyFont="1" applyFill="1" applyBorder="1" applyAlignment="1" applyProtection="1">
      <alignment horizontal="center"/>
      <protection locked="0"/>
    </xf>
    <xf numFmtId="169" fontId="0" fillId="2" borderId="16" xfId="15" applyNumberFormat="1" applyFill="1" applyBorder="1" applyAlignment="1" applyProtection="1">
      <alignment/>
      <protection locked="0"/>
    </xf>
    <xf numFmtId="2" fontId="0" fillId="2" borderId="16" xfId="0" applyNumberFormat="1" applyFill="1" applyBorder="1" applyAlignment="1" applyProtection="1">
      <alignment/>
      <protection locked="0"/>
    </xf>
    <xf numFmtId="0" fontId="0" fillId="2" borderId="16" xfId="0" applyFill="1" applyBorder="1" applyAlignment="1" applyProtection="1">
      <alignment/>
      <protection locked="0"/>
    </xf>
    <xf numFmtId="0" fontId="9" fillId="7" borderId="16" xfId="0" applyFont="1" applyFill="1" applyBorder="1" applyAlignment="1" applyProtection="1">
      <alignment/>
      <protection locked="0"/>
    </xf>
    <xf numFmtId="172" fontId="9" fillId="7" borderId="16" xfId="0" applyNumberFormat="1" applyFont="1" applyFill="1" applyBorder="1" applyAlignment="1" applyProtection="1">
      <alignment/>
      <protection locked="0"/>
    </xf>
    <xf numFmtId="0" fontId="9" fillId="2" borderId="16" xfId="0" applyFont="1" applyFill="1" applyBorder="1" applyAlignment="1" applyProtection="1">
      <alignment/>
      <protection locked="0"/>
    </xf>
    <xf numFmtId="0" fontId="2" fillId="0" borderId="0" xfId="0" applyFont="1" applyAlignment="1" quotePrefix="1">
      <alignment horizontal="left"/>
    </xf>
    <xf numFmtId="0" fontId="15" fillId="2" borderId="17" xfId="0" applyFont="1" applyFill="1" applyBorder="1" applyAlignment="1" applyProtection="1">
      <alignment horizontal="left"/>
      <protection locked="0"/>
    </xf>
    <xf numFmtId="0" fontId="15" fillId="2" borderId="17" xfId="0" applyFont="1" applyFill="1" applyBorder="1" applyAlignment="1" applyProtection="1">
      <alignment horizontal="center"/>
      <protection locked="0"/>
    </xf>
    <xf numFmtId="0" fontId="15" fillId="2" borderId="18" xfId="0" applyFont="1" applyFill="1" applyBorder="1" applyAlignment="1" applyProtection="1">
      <alignment horizontal="left"/>
      <protection locked="0"/>
    </xf>
    <xf numFmtId="0" fontId="15" fillId="2" borderId="18" xfId="0" applyFont="1" applyFill="1" applyBorder="1" applyAlignment="1" applyProtection="1">
      <alignment horizontal="center"/>
      <protection locked="0"/>
    </xf>
    <xf numFmtId="167" fontId="2" fillId="2" borderId="16" xfId="0" applyNumberFormat="1" applyFont="1" applyFill="1" applyBorder="1" applyAlignment="1" applyProtection="1">
      <alignment/>
      <protection locked="0"/>
    </xf>
    <xf numFmtId="18" fontId="2" fillId="2" borderId="16" xfId="0" applyNumberFormat="1" applyFont="1" applyFill="1" applyBorder="1" applyAlignment="1" applyProtection="1">
      <alignment/>
      <protection locked="0"/>
    </xf>
    <xf numFmtId="0" fontId="2" fillId="2" borderId="16" xfId="0" applyFont="1" applyFill="1" applyBorder="1" applyAlignment="1" applyProtection="1">
      <alignment/>
      <protection locked="0"/>
    </xf>
    <xf numFmtId="0" fontId="5" fillId="0" borderId="0" xfId="0" applyFont="1" applyBorder="1" applyAlignment="1">
      <alignment/>
    </xf>
    <xf numFmtId="0" fontId="22" fillId="0" borderId="0" xfId="0" applyFont="1" applyAlignment="1">
      <alignment/>
    </xf>
    <xf numFmtId="0" fontId="19" fillId="0" borderId="0" xfId="0" applyFont="1" applyAlignment="1">
      <alignment/>
    </xf>
    <xf numFmtId="168" fontId="0" fillId="0" borderId="0" xfId="15" applyNumberFormat="1" applyAlignment="1">
      <alignment/>
    </xf>
    <xf numFmtId="168" fontId="7" fillId="0" borderId="0" xfId="15" applyNumberFormat="1" applyFont="1" applyAlignment="1">
      <alignment horizontal="center"/>
    </xf>
    <xf numFmtId="168" fontId="0" fillId="0" borderId="0" xfId="15" applyNumberFormat="1" applyFont="1" applyAlignment="1">
      <alignment/>
    </xf>
    <xf numFmtId="0" fontId="9" fillId="0" borderId="0" xfId="0" applyFont="1" applyFill="1" applyBorder="1" applyAlignment="1">
      <alignment/>
    </xf>
    <xf numFmtId="172" fontId="9" fillId="0" borderId="0" xfId="0" applyNumberFormat="1" applyFont="1" applyFill="1" applyBorder="1" applyAlignment="1">
      <alignment/>
    </xf>
    <xf numFmtId="172" fontId="9" fillId="0" borderId="0" xfId="0" applyNumberFormat="1" applyFont="1" applyFill="1" applyBorder="1" applyAlignment="1" applyProtection="1">
      <alignment/>
      <protection locked="0"/>
    </xf>
    <xf numFmtId="168" fontId="9" fillId="0" borderId="0" xfId="15" applyNumberFormat="1" applyFont="1" applyAlignment="1">
      <alignment/>
    </xf>
    <xf numFmtId="0" fontId="23" fillId="0" borderId="0" xfId="0" applyFont="1" applyAlignment="1">
      <alignment/>
    </xf>
    <xf numFmtId="0" fontId="24" fillId="0" borderId="0" xfId="0" applyFont="1" applyAlignment="1">
      <alignment horizontal="left"/>
    </xf>
    <xf numFmtId="168" fontId="23" fillId="0" borderId="0" xfId="15" applyNumberFormat="1" applyFont="1" applyAlignment="1">
      <alignment/>
    </xf>
    <xf numFmtId="0" fontId="8" fillId="7" borderId="16" xfId="0" applyFont="1" applyFill="1" applyBorder="1" applyAlignment="1" applyProtection="1">
      <alignment/>
      <protection locked="0"/>
    </xf>
    <xf numFmtId="0" fontId="9" fillId="7" borderId="16" xfId="0" applyFont="1" applyFill="1" applyBorder="1" applyAlignment="1">
      <alignment/>
    </xf>
    <xf numFmtId="172" fontId="9" fillId="7" borderId="16" xfId="0" applyNumberFormat="1" applyFont="1" applyFill="1" applyBorder="1" applyAlignment="1">
      <alignment/>
    </xf>
    <xf numFmtId="0" fontId="25" fillId="0" borderId="0" xfId="0" applyFont="1" applyBorder="1" applyAlignment="1">
      <alignment horizontal="right"/>
    </xf>
    <xf numFmtId="0" fontId="25" fillId="0" borderId="1" xfId="0" applyFont="1" applyBorder="1" applyAlignment="1">
      <alignment horizontal="center"/>
    </xf>
    <xf numFmtId="168" fontId="0" fillId="0" borderId="0" xfId="15" applyNumberFormat="1" applyFill="1" applyBorder="1" applyAlignment="1">
      <alignment/>
    </xf>
    <xf numFmtId="168" fontId="9" fillId="0" borderId="0" xfId="15" applyNumberFormat="1" applyFont="1" applyFill="1" applyBorder="1" applyAlignment="1">
      <alignment/>
    </xf>
    <xf numFmtId="0" fontId="26" fillId="0" borderId="0" xfId="0" applyFont="1" applyAlignment="1">
      <alignment/>
    </xf>
    <xf numFmtId="0" fontId="0" fillId="0" borderId="0" xfId="0" applyAlignment="1">
      <alignment wrapText="1"/>
    </xf>
    <xf numFmtId="0" fontId="27" fillId="0" borderId="0" xfId="0" applyFont="1" applyAlignment="1">
      <alignment/>
    </xf>
    <xf numFmtId="0" fontId="28" fillId="0" borderId="0" xfId="0" applyFont="1" applyAlignment="1">
      <alignment/>
    </xf>
    <xf numFmtId="0" fontId="28" fillId="0" borderId="0" xfId="0" applyFont="1" applyAlignment="1">
      <alignment wrapText="1"/>
    </xf>
    <xf numFmtId="0" fontId="9" fillId="0" borderId="0" xfId="0" applyFont="1" applyAlignment="1">
      <alignment/>
    </xf>
    <xf numFmtId="0" fontId="29" fillId="0" borderId="0" xfId="0" applyFont="1" applyFill="1" applyAlignment="1">
      <alignment/>
    </xf>
    <xf numFmtId="0" fontId="30" fillId="0" borderId="0" xfId="0" applyFont="1" applyAlignment="1">
      <alignment/>
    </xf>
    <xf numFmtId="0" fontId="30" fillId="0" borderId="0" xfId="0" applyFont="1" applyAlignment="1" quotePrefix="1">
      <alignment/>
    </xf>
    <xf numFmtId="0" fontId="9" fillId="0" borderId="0" xfId="0" applyFont="1" applyAlignment="1">
      <alignment horizontal="right"/>
    </xf>
    <xf numFmtId="0" fontId="0" fillId="0" borderId="0" xfId="0" applyFont="1" applyAlignment="1">
      <alignment horizontal="left"/>
    </xf>
    <xf numFmtId="0" fontId="0" fillId="0" borderId="0" xfId="0" applyFill="1" applyAlignment="1">
      <alignment/>
    </xf>
    <xf numFmtId="0" fontId="24" fillId="0" borderId="0" xfId="0" applyFont="1" applyAlignment="1">
      <alignment/>
    </xf>
    <xf numFmtId="0" fontId="20" fillId="0" borderId="0" xfId="0" applyFont="1" applyAlignment="1">
      <alignment/>
    </xf>
    <xf numFmtId="0" fontId="5" fillId="0" borderId="0" xfId="0" applyFont="1" applyAlignment="1">
      <alignment horizontal="right"/>
    </xf>
    <xf numFmtId="0" fontId="0" fillId="0" borderId="0" xfId="0" applyFont="1" applyAlignment="1">
      <alignment horizontal="right"/>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 xfId="0" applyFont="1" applyBorder="1" applyAlignment="1">
      <alignment horizontal="left" vertical="top" wrapText="1"/>
    </xf>
    <xf numFmtId="0" fontId="0" fillId="0" borderId="11" xfId="0" applyFont="1" applyBorder="1" applyAlignment="1">
      <alignment horizontal="left" vertical="top" wrapText="1"/>
    </xf>
    <xf numFmtId="0" fontId="7" fillId="0" borderId="0" xfId="0" applyFont="1" applyAlignment="1" quotePrefix="1">
      <alignment horizontal="left" wrapText="1"/>
    </xf>
    <xf numFmtId="171" fontId="0" fillId="4" borderId="5" xfId="0" applyNumberFormat="1" applyFill="1" applyBorder="1" applyAlignment="1">
      <alignment horizontal="center"/>
    </xf>
    <xf numFmtId="171" fontId="0" fillId="4" borderId="7" xfId="0" applyNumberFormat="1"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0" fontId="0" fillId="6" borderId="5" xfId="0" applyFont="1" applyFill="1" applyBorder="1" applyAlignment="1">
      <alignment horizontal="center"/>
    </xf>
    <xf numFmtId="0" fontId="0" fillId="6" borderId="6" xfId="0" applyFont="1" applyFill="1" applyBorder="1" applyAlignment="1">
      <alignment horizontal="center"/>
    </xf>
    <xf numFmtId="0" fontId="0" fillId="6" borderId="7" xfId="0" applyFont="1" applyFill="1" applyBorder="1" applyAlignment="1">
      <alignment horizontal="center"/>
    </xf>
    <xf numFmtId="167" fontId="7" fillId="0" borderId="0" xfId="0" applyNumberFormat="1" applyFont="1" applyAlignment="1">
      <alignment horizontal="center"/>
    </xf>
    <xf numFmtId="167" fontId="7" fillId="0" borderId="1" xfId="0" applyNumberFormat="1" applyFont="1" applyBorder="1" applyAlignment="1">
      <alignment horizontal="center"/>
    </xf>
    <xf numFmtId="0" fontId="3" fillId="0" borderId="0" xfId="0" applyFont="1" applyAlignment="1">
      <alignment horizontal="center"/>
    </xf>
    <xf numFmtId="0" fontId="2" fillId="0" borderId="0" xfId="0" applyFont="1" applyAlignment="1">
      <alignment horizontal="right" wrapText="1"/>
    </xf>
    <xf numFmtId="0" fontId="2" fillId="0" borderId="9" xfId="0" applyFont="1" applyBorder="1" applyAlignment="1">
      <alignment horizontal="right" wrapText="1"/>
    </xf>
    <xf numFmtId="0" fontId="0" fillId="0" borderId="0" xfId="0" applyAlignment="1">
      <alignment horizontal="left" wrapText="1"/>
    </xf>
    <xf numFmtId="0" fontId="9"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dxfs count="11">
    <dxf>
      <fill>
        <patternFill>
          <bgColor rgb="FFFF0000"/>
        </patternFill>
      </fill>
      <border/>
    </dxf>
    <dxf>
      <fill>
        <patternFill>
          <bgColor rgb="FFFFFF00"/>
        </patternFill>
      </fill>
      <border/>
    </dxf>
    <dxf>
      <fill>
        <patternFill>
          <bgColor rgb="FF00FF00"/>
        </patternFill>
      </fill>
      <border/>
    </dxf>
    <dxf>
      <font>
        <color rgb="FFFFFFFF"/>
      </font>
      <fill>
        <patternFill>
          <bgColor rgb="FF000000"/>
        </patternFill>
      </fill>
      <border/>
    </dxf>
    <dxf>
      <font>
        <color rgb="FFFFFFFF"/>
      </font>
      <fill>
        <patternFill>
          <bgColor rgb="FF808080"/>
        </patternFill>
      </fill>
      <border/>
    </dxf>
    <dxf>
      <font>
        <b/>
        <i val="0"/>
        <color rgb="FFFF0000"/>
      </font>
      <fill>
        <patternFill patternType="none">
          <bgColor indexed="65"/>
        </patternFill>
      </fill>
      <border>
        <left style="thin">
          <color rgb="FFFF0000"/>
        </left>
        <right style="thin">
          <color rgb="FFFF0000"/>
        </right>
        <top style="thin"/>
        <bottom style="thin">
          <color rgb="FFFF0000"/>
        </bottom>
      </border>
    </dxf>
    <dxf>
      <font>
        <b/>
        <i val="0"/>
        <color auto="1"/>
      </font>
      <fill>
        <patternFill patternType="solid">
          <bgColor rgb="FFFF0000"/>
        </patternFill>
      </fill>
      <border>
        <left style="thin">
          <color rgb="FFFF0000"/>
        </left>
        <right style="thin">
          <color rgb="FFFF0000"/>
        </right>
        <top style="thin"/>
        <bottom style="thin">
          <color rgb="FFFF0000"/>
        </bottom>
      </border>
    </dxf>
    <dxf>
      <font>
        <b/>
        <i val="0"/>
        <color rgb="FFFF0000"/>
      </font>
      <border/>
    </dxf>
    <dxf>
      <font>
        <b/>
        <i val="0"/>
      </font>
      <fill>
        <patternFill>
          <bgColor rgb="FFFFFF00"/>
        </patternFill>
      </fill>
      <border/>
    </dxf>
    <dxf>
      <font>
        <b/>
        <i val="0"/>
      </font>
      <fill>
        <patternFill>
          <bgColor rgb="FFFF000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 Id="rId3" Type="http://schemas.openxmlformats.org/officeDocument/2006/relationships/image" Target="../media/image2.emf" /><Relationship Id="rId4" Type="http://schemas.openxmlformats.org/officeDocument/2006/relationships/image" Target="../media/image7.emf" /><Relationship Id="rId5"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133350</xdr:rowOff>
    </xdr:from>
    <xdr:to>
      <xdr:col>13</xdr:col>
      <xdr:colOff>0</xdr:colOff>
      <xdr:row>6</xdr:row>
      <xdr:rowOff>0</xdr:rowOff>
    </xdr:to>
    <xdr:pic>
      <xdr:nvPicPr>
        <xdr:cNvPr id="1" name="CommandButton1"/>
        <xdr:cNvPicPr preferRelativeResize="1">
          <a:picLocks noChangeAspect="1"/>
        </xdr:cNvPicPr>
      </xdr:nvPicPr>
      <xdr:blipFill>
        <a:blip r:embed="rId1"/>
        <a:stretch>
          <a:fillRect/>
        </a:stretch>
      </xdr:blipFill>
      <xdr:spPr>
        <a:xfrm>
          <a:off x="7010400" y="838200"/>
          <a:ext cx="1628775" cy="276225"/>
        </a:xfrm>
        <a:prstGeom prst="rect">
          <a:avLst/>
        </a:prstGeom>
        <a:noFill/>
        <a:ln w="9525" cmpd="sng">
          <a:noFill/>
        </a:ln>
      </xdr:spPr>
    </xdr:pic>
    <xdr:clientData/>
  </xdr:twoCellAnchor>
  <xdr:twoCellAnchor editAs="oneCell">
    <xdr:from>
      <xdr:col>11</xdr:col>
      <xdr:colOff>9525</xdr:colOff>
      <xdr:row>5</xdr:row>
      <xdr:rowOff>257175</xdr:rowOff>
    </xdr:from>
    <xdr:to>
      <xdr:col>13</xdr:col>
      <xdr:colOff>0</xdr:colOff>
      <xdr:row>7</xdr:row>
      <xdr:rowOff>0</xdr:rowOff>
    </xdr:to>
    <xdr:pic>
      <xdr:nvPicPr>
        <xdr:cNvPr id="2" name="CommandButton2"/>
        <xdr:cNvPicPr preferRelativeResize="1">
          <a:picLocks noChangeAspect="1"/>
        </xdr:cNvPicPr>
      </xdr:nvPicPr>
      <xdr:blipFill>
        <a:blip r:embed="rId2"/>
        <a:stretch>
          <a:fillRect/>
        </a:stretch>
      </xdr:blipFill>
      <xdr:spPr>
        <a:xfrm>
          <a:off x="7010400" y="1104900"/>
          <a:ext cx="1628775" cy="276225"/>
        </a:xfrm>
        <a:prstGeom prst="rect">
          <a:avLst/>
        </a:prstGeom>
        <a:noFill/>
        <a:ln w="9525" cmpd="sng">
          <a:noFill/>
        </a:ln>
      </xdr:spPr>
    </xdr:pic>
    <xdr:clientData/>
  </xdr:twoCellAnchor>
  <xdr:twoCellAnchor editAs="oneCell">
    <xdr:from>
      <xdr:col>11</xdr:col>
      <xdr:colOff>9525</xdr:colOff>
      <xdr:row>6</xdr:row>
      <xdr:rowOff>257175</xdr:rowOff>
    </xdr:from>
    <xdr:to>
      <xdr:col>13</xdr:col>
      <xdr:colOff>0</xdr:colOff>
      <xdr:row>8</xdr:row>
      <xdr:rowOff>0</xdr:rowOff>
    </xdr:to>
    <xdr:pic>
      <xdr:nvPicPr>
        <xdr:cNvPr id="3" name="CommandButton3"/>
        <xdr:cNvPicPr preferRelativeResize="1">
          <a:picLocks noChangeAspect="1"/>
        </xdr:cNvPicPr>
      </xdr:nvPicPr>
      <xdr:blipFill>
        <a:blip r:embed="rId3"/>
        <a:stretch>
          <a:fillRect/>
        </a:stretch>
      </xdr:blipFill>
      <xdr:spPr>
        <a:xfrm>
          <a:off x="7010400" y="1371600"/>
          <a:ext cx="1628775" cy="276225"/>
        </a:xfrm>
        <a:prstGeom prst="rect">
          <a:avLst/>
        </a:prstGeom>
        <a:noFill/>
        <a:ln w="9525" cmpd="sng">
          <a:noFill/>
        </a:ln>
      </xdr:spPr>
    </xdr:pic>
    <xdr:clientData/>
  </xdr:twoCellAnchor>
  <xdr:twoCellAnchor editAs="oneCell">
    <xdr:from>
      <xdr:col>11</xdr:col>
      <xdr:colOff>9525</xdr:colOff>
      <xdr:row>7</xdr:row>
      <xdr:rowOff>257175</xdr:rowOff>
    </xdr:from>
    <xdr:to>
      <xdr:col>13</xdr:col>
      <xdr:colOff>0</xdr:colOff>
      <xdr:row>9</xdr:row>
      <xdr:rowOff>0</xdr:rowOff>
    </xdr:to>
    <xdr:pic>
      <xdr:nvPicPr>
        <xdr:cNvPr id="4" name="CommandButton4"/>
        <xdr:cNvPicPr preferRelativeResize="1">
          <a:picLocks noChangeAspect="1"/>
        </xdr:cNvPicPr>
      </xdr:nvPicPr>
      <xdr:blipFill>
        <a:blip r:embed="rId4"/>
        <a:stretch>
          <a:fillRect/>
        </a:stretch>
      </xdr:blipFill>
      <xdr:spPr>
        <a:xfrm>
          <a:off x="7010400" y="1638300"/>
          <a:ext cx="1628775" cy="276225"/>
        </a:xfrm>
        <a:prstGeom prst="rect">
          <a:avLst/>
        </a:prstGeom>
        <a:noFill/>
        <a:ln w="9525" cmpd="sng">
          <a:noFill/>
        </a:ln>
      </xdr:spPr>
    </xdr:pic>
    <xdr:clientData/>
  </xdr:twoCellAnchor>
  <xdr:twoCellAnchor editAs="oneCell">
    <xdr:from>
      <xdr:col>11</xdr:col>
      <xdr:colOff>9525</xdr:colOff>
      <xdr:row>8</xdr:row>
      <xdr:rowOff>257175</xdr:rowOff>
    </xdr:from>
    <xdr:to>
      <xdr:col>13</xdr:col>
      <xdr:colOff>0</xdr:colOff>
      <xdr:row>10</xdr:row>
      <xdr:rowOff>0</xdr:rowOff>
    </xdr:to>
    <xdr:pic>
      <xdr:nvPicPr>
        <xdr:cNvPr id="5" name="CommandButton5"/>
        <xdr:cNvPicPr preferRelativeResize="1">
          <a:picLocks noChangeAspect="1"/>
        </xdr:cNvPicPr>
      </xdr:nvPicPr>
      <xdr:blipFill>
        <a:blip r:embed="rId5"/>
        <a:stretch>
          <a:fillRect/>
        </a:stretch>
      </xdr:blipFill>
      <xdr:spPr>
        <a:xfrm>
          <a:off x="7010400" y="1905000"/>
          <a:ext cx="16287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228600</xdr:rowOff>
    </xdr:from>
    <xdr:to>
      <xdr:col>1</xdr:col>
      <xdr:colOff>381000</xdr:colOff>
      <xdr:row>2</xdr:row>
      <xdr:rowOff>38100</xdr:rowOff>
    </xdr:to>
    <xdr:pic>
      <xdr:nvPicPr>
        <xdr:cNvPr id="1" name="CommandButton1"/>
        <xdr:cNvPicPr preferRelativeResize="1">
          <a:picLocks noChangeAspect="1"/>
        </xdr:cNvPicPr>
      </xdr:nvPicPr>
      <xdr:blipFill>
        <a:blip r:embed="rId1"/>
        <a:stretch>
          <a:fillRect/>
        </a:stretch>
      </xdr:blipFill>
      <xdr:spPr>
        <a:xfrm>
          <a:off x="142875" y="228600"/>
          <a:ext cx="14097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E162"/>
  <sheetViews>
    <sheetView tabSelected="1" workbookViewId="0" topLeftCell="A1">
      <selection activeCell="C8" sqref="C8"/>
    </sheetView>
  </sheetViews>
  <sheetFormatPr defaultColWidth="9.140625" defaultRowHeight="12.75"/>
  <cols>
    <col min="1" max="1" width="2.7109375" style="0" customWidth="1"/>
    <col min="2" max="2" width="17.421875" style="0" customWidth="1"/>
    <col min="3" max="3" width="14.28125" style="0" customWidth="1"/>
    <col min="4" max="4" width="13.57421875" style="0" customWidth="1"/>
    <col min="5" max="5" width="7.140625" style="0" customWidth="1"/>
    <col min="6" max="6" width="10.421875" style="49" customWidth="1"/>
    <col min="7" max="7" width="12.421875" style="0" bestFit="1" customWidth="1"/>
    <col min="8" max="8" width="14.8515625" style="131" customWidth="1"/>
    <col min="9" max="9" width="12.8515625" style="0" customWidth="1"/>
    <col min="10" max="10" width="14.8515625" style="131" customWidth="1"/>
    <col min="11" max="11" width="7.7109375" style="131" customWidth="1"/>
    <col min="12" max="12" width="15.7109375" style="0" customWidth="1"/>
    <col min="13" max="13" width="8.00390625" style="0" customWidth="1"/>
    <col min="14" max="14" width="13.7109375" style="0" customWidth="1"/>
    <col min="15" max="15" width="13.421875" style="0" customWidth="1"/>
    <col min="16" max="16" width="11.140625" style="0" customWidth="1"/>
    <col min="17" max="17" width="11.7109375" style="0" customWidth="1"/>
    <col min="18" max="18" width="8.00390625" style="0" customWidth="1"/>
    <col min="19" max="19" width="12.7109375" style="0" customWidth="1"/>
    <col min="20" max="21" width="8.00390625" style="0" customWidth="1"/>
  </cols>
  <sheetData>
    <row r="1" spans="1:21" ht="18.75">
      <c r="A1" s="61" t="s">
        <v>151</v>
      </c>
      <c r="F1" s="128"/>
      <c r="G1" s="81"/>
      <c r="H1" s="129"/>
      <c r="I1" s="51"/>
      <c r="J1" s="129"/>
      <c r="K1" s="129"/>
      <c r="L1" s="51"/>
      <c r="M1" s="1"/>
      <c r="N1" s="2"/>
      <c r="O1" s="2"/>
      <c r="P1" s="2"/>
      <c r="Q1" s="2"/>
      <c r="R1" s="2"/>
      <c r="S1" s="2"/>
      <c r="T1" s="2"/>
      <c r="U1" s="2"/>
    </row>
    <row r="2" spans="1:21" ht="18.75">
      <c r="A2" s="61"/>
      <c r="B2" s="206" t="s">
        <v>202</v>
      </c>
      <c r="F2" s="128"/>
      <c r="G2" s="81"/>
      <c r="H2" s="129"/>
      <c r="I2" s="51"/>
      <c r="J2" s="129"/>
      <c r="K2" s="129"/>
      <c r="L2" s="51"/>
      <c r="M2" s="1"/>
      <c r="N2" s="2"/>
      <c r="O2" s="2"/>
      <c r="P2" s="2"/>
      <c r="Q2" s="2"/>
      <c r="R2" s="2"/>
      <c r="S2" s="2"/>
      <c r="T2" s="2"/>
      <c r="U2" s="2"/>
    </row>
    <row r="3" spans="6:21" s="117" customFormat="1" ht="12.75">
      <c r="F3" s="118"/>
      <c r="G3" s="120"/>
      <c r="H3" s="140" t="s">
        <v>159</v>
      </c>
      <c r="I3" s="113"/>
      <c r="J3" s="130"/>
      <c r="K3" s="130"/>
      <c r="L3" s="113"/>
      <c r="M3" s="2"/>
      <c r="N3" s="2"/>
      <c r="O3" s="2"/>
      <c r="P3" s="2"/>
      <c r="Q3" s="2"/>
      <c r="R3" s="2"/>
      <c r="S3" s="2"/>
      <c r="T3" s="2"/>
      <c r="U3" s="2"/>
    </row>
    <row r="4" spans="1:24" s="117" customFormat="1" ht="15.75">
      <c r="A4" s="74" t="s">
        <v>95</v>
      </c>
      <c r="B4" s="75" t="s">
        <v>97</v>
      </c>
      <c r="C4" s="2"/>
      <c r="D4" s="2"/>
      <c r="E4" s="2"/>
      <c r="F4" s="2"/>
      <c r="G4" s="120"/>
      <c r="H4" s="139" t="s">
        <v>222</v>
      </c>
      <c r="I4" s="113"/>
      <c r="J4" s="130"/>
      <c r="K4" s="130"/>
      <c r="L4" s="113"/>
      <c r="M4" s="2"/>
      <c r="S4" s="2"/>
      <c r="W4" s="2" t="s">
        <v>168</v>
      </c>
      <c r="X4" s="2"/>
    </row>
    <row r="5" spans="1:24" s="117" customFormat="1" ht="12.75">
      <c r="A5" s="2"/>
      <c r="B5" s="2"/>
      <c r="C5" s="4" t="s">
        <v>89</v>
      </c>
      <c r="D5" s="67" t="s">
        <v>91</v>
      </c>
      <c r="E5" s="249" t="s">
        <v>116</v>
      </c>
      <c r="F5" s="249"/>
      <c r="G5" s="249"/>
      <c r="H5" s="139" t="s">
        <v>223</v>
      </c>
      <c r="I5" s="113"/>
      <c r="J5" s="130"/>
      <c r="K5" s="130"/>
      <c r="L5" s="113"/>
      <c r="M5" s="2"/>
      <c r="S5" s="2"/>
      <c r="W5" s="2"/>
      <c r="X5" s="2" t="s">
        <v>170</v>
      </c>
    </row>
    <row r="6" spans="1:24" s="117" customFormat="1" ht="12.75">
      <c r="A6" s="2"/>
      <c r="B6" s="2"/>
      <c r="C6" s="67" t="s">
        <v>90</v>
      </c>
      <c r="D6" s="67" t="s">
        <v>92</v>
      </c>
      <c r="E6" s="249"/>
      <c r="F6" s="249"/>
      <c r="G6" s="249"/>
      <c r="H6" s="139"/>
      <c r="I6" s="113"/>
      <c r="J6" s="130"/>
      <c r="K6" s="130"/>
      <c r="L6" s="113"/>
      <c r="M6" s="2"/>
      <c r="S6" s="2"/>
      <c r="W6" s="2"/>
      <c r="X6" s="2" t="s">
        <v>171</v>
      </c>
    </row>
    <row r="7" spans="1:24" s="117" customFormat="1" ht="12.75">
      <c r="A7" s="2"/>
      <c r="B7" s="65" t="s">
        <v>88</v>
      </c>
      <c r="C7" s="67" t="s">
        <v>100</v>
      </c>
      <c r="D7" s="67" t="s">
        <v>93</v>
      </c>
      <c r="E7" s="249"/>
      <c r="F7" s="249"/>
      <c r="G7" s="249"/>
      <c r="H7" s="139"/>
      <c r="I7" s="113"/>
      <c r="J7" s="130"/>
      <c r="K7" s="130"/>
      <c r="L7" s="113"/>
      <c r="M7" s="2"/>
      <c r="S7" s="2"/>
      <c r="W7" s="2"/>
      <c r="X7" s="2" t="s">
        <v>169</v>
      </c>
    </row>
    <row r="8" spans="1:24" s="117" customFormat="1" ht="12.75">
      <c r="A8" s="2"/>
      <c r="B8" s="224" t="str">
        <f>Configure!C20</f>
        <v>Lead</v>
      </c>
      <c r="C8" s="189">
        <v>0</v>
      </c>
      <c r="D8" s="68">
        <f>C8/Configure!D20</f>
        <v>0</v>
      </c>
      <c r="E8" s="2"/>
      <c r="F8" s="2"/>
      <c r="G8" s="120"/>
      <c r="H8" s="139"/>
      <c r="I8" s="113"/>
      <c r="J8" s="130"/>
      <c r="K8" s="130"/>
      <c r="L8" s="113"/>
      <c r="M8" s="2"/>
      <c r="S8" s="2"/>
      <c r="W8" s="2"/>
      <c r="X8" s="2"/>
    </row>
    <row r="9" spans="1:24" s="117" customFormat="1" ht="12.75">
      <c r="A9" s="2"/>
      <c r="B9" s="224" t="str">
        <f>Configure!C21</f>
        <v>Steel</v>
      </c>
      <c r="C9" s="189">
        <v>0</v>
      </c>
      <c r="D9" s="68">
        <f>C9/Configure!D21</f>
        <v>0</v>
      </c>
      <c r="E9" s="2"/>
      <c r="F9" s="2"/>
      <c r="G9" s="120"/>
      <c r="H9" s="140"/>
      <c r="I9" s="113"/>
      <c r="J9" s="130"/>
      <c r="K9" s="130"/>
      <c r="L9" s="113"/>
      <c r="M9" s="2"/>
      <c r="S9" s="2"/>
      <c r="W9" s="2"/>
      <c r="X9" s="2"/>
    </row>
    <row r="10" spans="1:24" s="117" customFormat="1" ht="12.75">
      <c r="A10" s="2"/>
      <c r="B10" s="224" t="str">
        <f>Configure!C22</f>
        <v>Concrete</v>
      </c>
      <c r="C10" s="189">
        <v>0</v>
      </c>
      <c r="D10" s="68">
        <f>C10/Configure!D22</f>
        <v>0</v>
      </c>
      <c r="E10" s="2"/>
      <c r="F10" s="2"/>
      <c r="G10" s="120"/>
      <c r="H10" s="139"/>
      <c r="I10" s="139"/>
      <c r="J10" s="139"/>
      <c r="K10" s="139"/>
      <c r="L10" s="113"/>
      <c r="M10" s="2"/>
      <c r="S10" s="2"/>
      <c r="W10" s="2"/>
      <c r="X10" s="2"/>
    </row>
    <row r="11" spans="1:24" s="117" customFormat="1" ht="12.75">
      <c r="A11" s="2"/>
      <c r="B11" s="224" t="str">
        <f>Configure!C23</f>
        <v>Packed Earth</v>
      </c>
      <c r="C11" s="189">
        <v>0</v>
      </c>
      <c r="D11" s="68">
        <f>C11/Configure!D23</f>
        <v>0</v>
      </c>
      <c r="E11" s="2"/>
      <c r="F11" s="2"/>
      <c r="G11" s="120"/>
      <c r="H11" s="139"/>
      <c r="I11" s="234"/>
      <c r="J11" s="234"/>
      <c r="K11" s="234"/>
      <c r="L11" s="113"/>
      <c r="M11" s="2"/>
      <c r="S11" s="2"/>
      <c r="W11" s="2" t="s">
        <v>115</v>
      </c>
      <c r="X11" s="2"/>
    </row>
    <row r="12" spans="1:24" s="117" customFormat="1" ht="12.75">
      <c r="A12" s="2"/>
      <c r="B12" s="224" t="str">
        <f>Configure!C24</f>
        <v>Wood</v>
      </c>
      <c r="C12" s="189">
        <v>0</v>
      </c>
      <c r="D12" s="68">
        <f>C12/Configure!D24</f>
        <v>0</v>
      </c>
      <c r="E12" s="2"/>
      <c r="F12" s="2"/>
      <c r="G12" s="120"/>
      <c r="H12" s="139"/>
      <c r="I12" s="113"/>
      <c r="J12" s="130"/>
      <c r="K12" s="130"/>
      <c r="L12" s="113"/>
      <c r="M12" s="2"/>
      <c r="S12" s="2"/>
      <c r="W12" s="72" t="s">
        <v>60</v>
      </c>
      <c r="X12" s="2" t="s">
        <v>70</v>
      </c>
    </row>
    <row r="13" spans="1:24" s="117" customFormat="1" ht="12.75">
      <c r="A13" s="2"/>
      <c r="B13" s="224" t="str">
        <f>Configure!C31</f>
        <v>Water</v>
      </c>
      <c r="C13" s="189">
        <v>0</v>
      </c>
      <c r="D13" s="68">
        <f>C13/Configure!D31</f>
        <v>0</v>
      </c>
      <c r="E13" s="2"/>
      <c r="F13" s="2"/>
      <c r="G13" s="120"/>
      <c r="H13" s="139"/>
      <c r="I13" s="113"/>
      <c r="J13" s="130"/>
      <c r="K13" s="130"/>
      <c r="L13" s="113"/>
      <c r="M13" s="2"/>
      <c r="S13" s="2"/>
      <c r="W13" s="72" t="s">
        <v>61</v>
      </c>
      <c r="X13" s="2" t="s">
        <v>71</v>
      </c>
    </row>
    <row r="14" spans="1:24" s="117" customFormat="1" ht="12.75">
      <c r="A14" s="2"/>
      <c r="B14" s="224" t="str">
        <f>Configure!C41</f>
        <v>Aluminum</v>
      </c>
      <c r="C14" s="189">
        <v>0</v>
      </c>
      <c r="D14" s="68">
        <f>C14/Configure!D41</f>
        <v>0</v>
      </c>
      <c r="E14" s="2"/>
      <c r="F14" s="2"/>
      <c r="G14" s="120"/>
      <c r="H14" s="139"/>
      <c r="I14" s="113"/>
      <c r="J14" s="130"/>
      <c r="K14" s="130"/>
      <c r="L14" s="113"/>
      <c r="M14" s="2"/>
      <c r="S14" s="2"/>
      <c r="W14" s="72" t="s">
        <v>62</v>
      </c>
      <c r="X14" s="2" t="s">
        <v>72</v>
      </c>
    </row>
    <row r="15" spans="1:24" s="117" customFormat="1" ht="12.75">
      <c r="A15" s="2"/>
      <c r="B15" s="224" t="str">
        <f>Configure!C42</f>
        <v>Brick, common clay</v>
      </c>
      <c r="C15" s="189">
        <v>0</v>
      </c>
      <c r="D15" s="68">
        <f>C15/Configure!D42</f>
        <v>0</v>
      </c>
      <c r="E15" s="2"/>
      <c r="F15" s="2"/>
      <c r="G15" s="120"/>
      <c r="H15" s="139"/>
      <c r="I15" s="113"/>
      <c r="J15" s="130"/>
      <c r="K15" s="130"/>
      <c r="L15" s="113"/>
      <c r="M15" s="2"/>
      <c r="S15" s="2"/>
      <c r="W15" s="72" t="s">
        <v>63</v>
      </c>
      <c r="X15" s="2" t="s">
        <v>73</v>
      </c>
    </row>
    <row r="16" spans="1:24" s="117" customFormat="1" ht="12.75">
      <c r="A16" s="2"/>
      <c r="B16" s="224" t="str">
        <f>Configure!C43</f>
        <v>Firebrick</v>
      </c>
      <c r="C16" s="189">
        <v>0</v>
      </c>
      <c r="D16" s="68">
        <f>C16/Configure!D43</f>
        <v>0</v>
      </c>
      <c r="E16" s="2"/>
      <c r="F16" s="2"/>
      <c r="G16" s="120"/>
      <c r="H16" s="139"/>
      <c r="I16" s="113"/>
      <c r="J16" s="130"/>
      <c r="K16" s="130"/>
      <c r="L16" s="113"/>
      <c r="M16" s="2"/>
      <c r="S16" s="2"/>
      <c r="W16" s="72" t="s">
        <v>64</v>
      </c>
      <c r="X16" s="2" t="s">
        <v>74</v>
      </c>
    </row>
    <row r="17" spans="1:24" s="117" customFormat="1" ht="12.75">
      <c r="A17" s="2"/>
      <c r="B17" s="224" t="str">
        <f>Configure!C44</f>
        <v>Glass</v>
      </c>
      <c r="C17" s="189">
        <v>0</v>
      </c>
      <c r="D17" s="68">
        <f>C17/Configure!D44</f>
        <v>0</v>
      </c>
      <c r="E17" s="2"/>
      <c r="F17" s="2"/>
      <c r="G17" s="120"/>
      <c r="H17" s="139"/>
      <c r="I17" s="113"/>
      <c r="J17" s="130"/>
      <c r="K17" s="130"/>
      <c r="L17" s="113"/>
      <c r="M17" s="2"/>
      <c r="S17" s="2"/>
      <c r="W17" s="72" t="s">
        <v>65</v>
      </c>
      <c r="X17" s="2" t="s">
        <v>75</v>
      </c>
    </row>
    <row r="18" spans="1:24" s="117" customFormat="1" ht="12.75">
      <c r="A18" s="2"/>
      <c r="B18" s="224" t="str">
        <f>Configure!C45</f>
        <v>Newspaper &amp; books</v>
      </c>
      <c r="C18" s="189">
        <v>0</v>
      </c>
      <c r="D18" s="68">
        <f>C18/Configure!D45</f>
        <v>0</v>
      </c>
      <c r="E18" s="2"/>
      <c r="F18" s="2"/>
      <c r="G18" s="120"/>
      <c r="H18" s="139"/>
      <c r="I18" s="113"/>
      <c r="J18" s="130"/>
      <c r="K18" s="130"/>
      <c r="L18" s="113"/>
      <c r="M18" s="2"/>
      <c r="S18" s="2"/>
      <c r="W18" s="72" t="s">
        <v>66</v>
      </c>
      <c r="X18" s="2" t="s">
        <v>76</v>
      </c>
    </row>
    <row r="19" spans="1:24" s="117" customFormat="1" ht="12.75">
      <c r="A19" s="2"/>
      <c r="B19" s="224" t="str">
        <f>Configure!C46</f>
        <v>Magazines, slick</v>
      </c>
      <c r="C19" s="189">
        <v>0</v>
      </c>
      <c r="D19" s="68">
        <f>C19/Configure!D46</f>
        <v>0</v>
      </c>
      <c r="E19" s="2"/>
      <c r="F19" s="2"/>
      <c r="G19" s="120"/>
      <c r="H19" s="139"/>
      <c r="I19" s="113"/>
      <c r="J19" s="130"/>
      <c r="K19" s="130"/>
      <c r="L19" s="113"/>
      <c r="M19" s="2"/>
      <c r="S19" s="2"/>
      <c r="W19" s="72" t="s">
        <v>67</v>
      </c>
      <c r="X19" s="2" t="s">
        <v>77</v>
      </c>
    </row>
    <row r="20" spans="1:24" s="117" customFormat="1" ht="12.75">
      <c r="A20" s="2"/>
      <c r="B20" s="224" t="str">
        <f>Configure!C47</f>
        <v>Human Body</v>
      </c>
      <c r="C20" s="189">
        <v>0</v>
      </c>
      <c r="D20" s="68">
        <f>C20/Configure!D47</f>
        <v>0</v>
      </c>
      <c r="E20" s="2"/>
      <c r="F20" s="2"/>
      <c r="G20" s="120"/>
      <c r="H20" s="139"/>
      <c r="I20" s="113"/>
      <c r="J20" s="130"/>
      <c r="K20" s="130"/>
      <c r="L20" s="113"/>
      <c r="M20" s="2"/>
      <c r="S20" s="2"/>
      <c r="W20" s="72" t="s">
        <v>68</v>
      </c>
      <c r="X20" s="2" t="s">
        <v>78</v>
      </c>
    </row>
    <row r="21" spans="1:24" s="117" customFormat="1" ht="12.75">
      <c r="A21" s="2"/>
      <c r="B21" s="224" t="str">
        <f>Configure!C48</f>
        <v>Hardwood (maple/oak)</v>
      </c>
      <c r="C21" s="189">
        <v>0</v>
      </c>
      <c r="D21" s="68">
        <f>C21/Configure!D48</f>
        <v>0</v>
      </c>
      <c r="E21" s="2"/>
      <c r="F21" s="2"/>
      <c r="G21" s="120"/>
      <c r="H21" s="139"/>
      <c r="I21" s="113"/>
      <c r="J21" s="130"/>
      <c r="K21" s="130"/>
      <c r="L21" s="113"/>
      <c r="M21" s="2"/>
      <c r="S21" s="2"/>
      <c r="W21" s="72" t="s">
        <v>69</v>
      </c>
      <c r="X21" s="2" t="s">
        <v>79</v>
      </c>
    </row>
    <row r="22" spans="1:24" s="117" customFormat="1" ht="12.75">
      <c r="A22" s="2"/>
      <c r="B22" s="224" t="str">
        <f>Configure!C49</f>
        <v>Plywood</v>
      </c>
      <c r="C22" s="189">
        <v>0</v>
      </c>
      <c r="D22" s="68">
        <f>C22/Configure!D49</f>
        <v>0</v>
      </c>
      <c r="E22" s="2"/>
      <c r="F22" s="2"/>
      <c r="G22" s="120"/>
      <c r="H22" s="139"/>
      <c r="I22" s="113"/>
      <c r="J22" s="130"/>
      <c r="K22" s="130"/>
      <c r="L22" s="113"/>
      <c r="M22" s="2"/>
      <c r="S22" s="2"/>
      <c r="W22" s="72"/>
      <c r="X22" s="2"/>
    </row>
    <row r="23" spans="1:24" s="117" customFormat="1" ht="12.75">
      <c r="A23" s="2"/>
      <c r="B23" s="224" t="str">
        <f>Configure!C50</f>
        <v>Wallboard, gypsum</v>
      </c>
      <c r="C23" s="189">
        <v>0</v>
      </c>
      <c r="D23" s="68">
        <f>C23/Configure!D50</f>
        <v>0</v>
      </c>
      <c r="E23" s="2"/>
      <c r="F23" s="2"/>
      <c r="G23" s="120"/>
      <c r="H23" s="139"/>
      <c r="I23" s="113"/>
      <c r="J23" s="130"/>
      <c r="K23" s="130"/>
      <c r="L23" s="113"/>
      <c r="M23" s="2"/>
      <c r="S23" s="2"/>
      <c r="W23" s="72"/>
      <c r="X23" s="2"/>
    </row>
    <row r="24" spans="1:19" s="117" customFormat="1" ht="12.75">
      <c r="A24" s="114"/>
      <c r="B24" s="114"/>
      <c r="C24" s="115"/>
      <c r="D24" s="116"/>
      <c r="E24" s="114"/>
      <c r="F24" s="114"/>
      <c r="G24" s="120"/>
      <c r="H24" s="139"/>
      <c r="I24" s="113"/>
      <c r="J24" s="130"/>
      <c r="K24" s="130"/>
      <c r="L24" s="113"/>
      <c r="M24" s="2"/>
      <c r="S24" s="2"/>
    </row>
    <row r="25" spans="1:19" s="117" customFormat="1" ht="15.75">
      <c r="A25" s="74" t="s">
        <v>98</v>
      </c>
      <c r="B25" s="75" t="s">
        <v>201</v>
      </c>
      <c r="C25" s="39"/>
      <c r="D25" s="69"/>
      <c r="E25" s="2"/>
      <c r="F25" s="2"/>
      <c r="G25" s="120"/>
      <c r="H25" s="130"/>
      <c r="I25" s="113"/>
      <c r="J25" s="130"/>
      <c r="K25" s="130"/>
      <c r="L25" s="113"/>
      <c r="M25" s="2"/>
      <c r="S25" s="2"/>
    </row>
    <row r="26" spans="1:19" s="117" customFormat="1" ht="12.75">
      <c r="A26" s="2"/>
      <c r="B26" s="73" t="s">
        <v>200</v>
      </c>
      <c r="C26" s="134">
        <f>2^D26</f>
        <v>1</v>
      </c>
      <c r="D26" s="68">
        <f>SUM(D8:D23)</f>
        <v>0</v>
      </c>
      <c r="E26" s="69" t="s">
        <v>94</v>
      </c>
      <c r="F26" s="2"/>
      <c r="G26" s="120"/>
      <c r="H26" s="69" t="s">
        <v>96</v>
      </c>
      <c r="I26" s="113"/>
      <c r="J26" s="130"/>
      <c r="K26" s="130"/>
      <c r="L26" s="113"/>
      <c r="M26" s="2"/>
      <c r="S26" s="2"/>
    </row>
    <row r="27" spans="1:19" s="117" customFormat="1" ht="12.75">
      <c r="A27" s="2"/>
      <c r="B27" s="70"/>
      <c r="C27" s="71"/>
      <c r="D27" s="68"/>
      <c r="E27" s="69"/>
      <c r="F27" s="2"/>
      <c r="G27" s="120"/>
      <c r="H27" s="69" t="s">
        <v>204</v>
      </c>
      <c r="I27" s="113"/>
      <c r="J27" s="130"/>
      <c r="K27" s="130"/>
      <c r="L27" s="113"/>
      <c r="M27" s="2"/>
      <c r="S27" s="2"/>
    </row>
    <row r="28" spans="6:19" s="117" customFormat="1" ht="12.75">
      <c r="F28" s="118"/>
      <c r="G28" s="120"/>
      <c r="H28" s="69" t="s">
        <v>205</v>
      </c>
      <c r="I28" s="113"/>
      <c r="J28" s="130"/>
      <c r="K28" s="130"/>
      <c r="L28" s="113"/>
      <c r="M28" s="2"/>
      <c r="S28" s="2"/>
    </row>
    <row r="29" spans="1:19" s="117" customFormat="1" ht="12.75">
      <c r="A29" s="76" t="s">
        <v>99</v>
      </c>
      <c r="B29" s="77" t="s">
        <v>199</v>
      </c>
      <c r="C29"/>
      <c r="D29"/>
      <c r="E29"/>
      <c r="F29" s="49"/>
      <c r="G29"/>
      <c r="I29"/>
      <c r="J29" s="131"/>
      <c r="K29" s="131"/>
      <c r="L29"/>
      <c r="M29" s="2"/>
      <c r="S29" s="2"/>
    </row>
    <row r="30" spans="2:19" s="117" customFormat="1" ht="12.75">
      <c r="B30"/>
      <c r="C30" s="190">
        <v>1000</v>
      </c>
      <c r="D30" t="s">
        <v>188</v>
      </c>
      <c r="E30"/>
      <c r="F30" s="49"/>
      <c r="G30"/>
      <c r="H30" s="69" t="s">
        <v>87</v>
      </c>
      <c r="I30"/>
      <c r="J30" s="131"/>
      <c r="K30" s="131"/>
      <c r="L30"/>
      <c r="M30" s="2"/>
      <c r="S30" s="2"/>
    </row>
    <row r="31" spans="2:19" s="117" customFormat="1" ht="12.75">
      <c r="B31"/>
      <c r="C31" s="191">
        <v>7</v>
      </c>
      <c r="D31" t="s">
        <v>187</v>
      </c>
      <c r="E31"/>
      <c r="F31" s="49"/>
      <c r="G31"/>
      <c r="I31"/>
      <c r="J31" s="131"/>
      <c r="K31" s="131"/>
      <c r="L31"/>
      <c r="M31" s="2"/>
      <c r="S31" s="2"/>
    </row>
    <row r="32" spans="1:21" s="117" customFormat="1" ht="12.75">
      <c r="A32"/>
      <c r="B32"/>
      <c r="C32" s="235"/>
      <c r="D32"/>
      <c r="E32"/>
      <c r="F32" s="49"/>
      <c r="G32"/>
      <c r="I32"/>
      <c r="J32" s="131"/>
      <c r="K32" s="131"/>
      <c r="L32"/>
      <c r="M32" s="2"/>
      <c r="S32" s="2"/>
      <c r="T32" s="2"/>
      <c r="U32" s="2"/>
    </row>
    <row r="33" spans="6:21" s="113" customFormat="1" ht="12.75" customHeight="1">
      <c r="F33" s="119"/>
      <c r="H33" s="160" t="s">
        <v>259</v>
      </c>
      <c r="J33" s="130"/>
      <c r="K33" s="130"/>
      <c r="M33" s="2"/>
      <c r="S33" s="2"/>
      <c r="T33" s="2"/>
      <c r="U33" s="2"/>
    </row>
    <row r="34" spans="1:21" ht="12.75">
      <c r="A34" s="76" t="s">
        <v>138</v>
      </c>
      <c r="B34" s="77" t="s">
        <v>114</v>
      </c>
      <c r="T34" s="2"/>
      <c r="U34" s="2"/>
    </row>
    <row r="35" spans="1:21" ht="12.75">
      <c r="A35" s="77"/>
      <c r="B35" s="47"/>
      <c r="F35" s="250" t="s">
        <v>184</v>
      </c>
      <c r="G35" s="251"/>
      <c r="H35" s="252" t="s">
        <v>185</v>
      </c>
      <c r="I35" s="253"/>
      <c r="J35" s="254" t="s">
        <v>186</v>
      </c>
      <c r="K35" s="255"/>
      <c r="L35" s="256"/>
      <c r="T35" s="2"/>
      <c r="U35" s="2"/>
    </row>
    <row r="36" spans="2:31" ht="34.5" thickBot="1">
      <c r="B36" s="157" t="s">
        <v>113</v>
      </c>
      <c r="C36" s="157" t="s">
        <v>108</v>
      </c>
      <c r="D36" s="158" t="s">
        <v>37</v>
      </c>
      <c r="E36" s="158"/>
      <c r="F36" s="186" t="s">
        <v>139</v>
      </c>
      <c r="G36" s="183" t="s">
        <v>141</v>
      </c>
      <c r="H36" s="187" t="s">
        <v>140</v>
      </c>
      <c r="I36" s="184" t="s">
        <v>142</v>
      </c>
      <c r="J36" s="188" t="s">
        <v>143</v>
      </c>
      <c r="K36" s="185" t="s">
        <v>189</v>
      </c>
      <c r="L36" s="185" t="s">
        <v>172</v>
      </c>
      <c r="T36" s="2"/>
      <c r="U36" s="2"/>
      <c r="W36" s="57"/>
      <c r="X36" s="57"/>
      <c r="Y36" s="57"/>
      <c r="Z36" s="57"/>
      <c r="AA36" s="57"/>
      <c r="AB36" s="57"/>
      <c r="AC36" s="57"/>
      <c r="AD36" s="57"/>
      <c r="AE36" s="57"/>
    </row>
    <row r="37" spans="2:31" ht="12.75">
      <c r="B37" s="82">
        <v>0</v>
      </c>
      <c r="C37" s="79">
        <v>0</v>
      </c>
      <c r="D37" s="48">
        <f>IF(C37&lt;=Configure!$E$54,C37/24,IF(C37&lt;=Configure!$E$55,C37/Configure!$E$54,C37/Configure!$E$55))</f>
        <v>0</v>
      </c>
      <c r="E37" s="54" t="s">
        <v>152</v>
      </c>
      <c r="F37" s="50">
        <f aca="true" t="shared" si="0" ref="F37:F68">$C$30/(10^B37)</f>
        <v>1000</v>
      </c>
      <c r="G37" s="51" t="str">
        <f aca="true" t="shared" si="1" ref="G37:G69">IF(F37&lt;=$N$41,IF(F37&lt;=$N$42,IF(F37&lt;=$N$43,IF(F37&lt;=$N$44,$S$44,$S$43),$S$42),$S$41),$S$40)</f>
        <v>Dangerous</v>
      </c>
      <c r="H37" s="133">
        <f>F37/$C$26</f>
        <v>1000</v>
      </c>
      <c r="I37" s="51" t="str">
        <f aca="true" t="shared" si="2" ref="I37:I68">IF(H37&lt;=$N$49,IF(H37&lt;=$N$50,IF(H37&lt;=$N$51,IF(H37&lt;=$N$52,$S$52,$S$51),$S$50),$S$49),$S$48)</f>
        <v>HAZARDOUS</v>
      </c>
      <c r="J37" s="132">
        <f>H37</f>
        <v>1000</v>
      </c>
      <c r="K37" s="156">
        <f>VLOOKUP(J37,'Radiation Sickness'!$B$5:$F$12,3,TRUE)</f>
        <v>1</v>
      </c>
      <c r="L37" s="156" t="str">
        <f>VLOOKUP(J37,'Radiation Sickness'!$B$5:$F$12,4,TRUE)</f>
        <v>7. Terminal</v>
      </c>
      <c r="N37" s="47" t="s">
        <v>158</v>
      </c>
      <c r="T37" s="2"/>
      <c r="U37" s="2"/>
      <c r="W37" s="57"/>
      <c r="X37" s="57"/>
      <c r="Y37" s="57"/>
      <c r="Z37" s="57"/>
      <c r="AA37" s="57"/>
      <c r="AB37" s="57"/>
      <c r="AC37" s="57"/>
      <c r="AD37" s="57"/>
      <c r="AE37" s="57"/>
    </row>
    <row r="38" spans="1:31" ht="12.75">
      <c r="A38" s="78"/>
      <c r="B38" s="82">
        <f aca="true" t="shared" si="3" ref="B38:B97">LOG(C38,7)</f>
        <v>1</v>
      </c>
      <c r="C38" s="79">
        <f>C31</f>
        <v>7</v>
      </c>
      <c r="D38" s="48">
        <f>IF(C38&lt;=Configure!$E$54,C38/24,IF(C38&lt;=Configure!$E$55,C38/Configure!$E$54,C38/Configure!$E$55))</f>
        <v>0.2916666666666667</v>
      </c>
      <c r="E38" s="54" t="str">
        <f>IF(C38&lt;=Configure!$E$54,Configure!$H$54,IF(C38&lt;=Configure!$E$55,Configure!$H$55,Configure!$H$56))</f>
        <v>Days</v>
      </c>
      <c r="F38" s="50">
        <f t="shared" si="0"/>
        <v>100</v>
      </c>
      <c r="G38" s="51" t="str">
        <f t="shared" si="1"/>
        <v>Dangerous</v>
      </c>
      <c r="H38" s="133">
        <f>F38/$C$26</f>
        <v>100</v>
      </c>
      <c r="I38" s="51" t="str">
        <f t="shared" si="2"/>
        <v>HAZARDOUS</v>
      </c>
      <c r="J38" s="132">
        <f>J37+H38</f>
        <v>1100</v>
      </c>
      <c r="K38" s="156">
        <f>VLOOKUP(J38,'Radiation Sickness'!$B$5:$F$12,3,TRUE)</f>
        <v>1</v>
      </c>
      <c r="L38" s="156" t="str">
        <f>VLOOKUP(J38,'Radiation Sickness'!$B$5:$F$12,4,TRUE)</f>
        <v>7. Terminal</v>
      </c>
      <c r="O38" s="84"/>
      <c r="T38" s="52" t="s">
        <v>35</v>
      </c>
      <c r="W38" s="56"/>
      <c r="X38" s="57"/>
      <c r="Y38" s="57"/>
      <c r="Z38" s="57"/>
      <c r="AA38" s="57"/>
      <c r="AB38" s="57"/>
      <c r="AC38" s="57"/>
      <c r="AD38" s="57"/>
      <c r="AE38" s="57"/>
    </row>
    <row r="39" spans="1:31" ht="12.75">
      <c r="A39" s="78"/>
      <c r="B39" s="82">
        <f t="shared" si="3"/>
        <v>1.3562071871080221</v>
      </c>
      <c r="C39" s="79">
        <f aca="true" t="shared" si="4" ref="C39:C70">$C$31+C38</f>
        <v>14</v>
      </c>
      <c r="D39" s="48">
        <f>IF(C39&lt;=Configure!$E$54,C39/24,IF(C39&lt;=Configure!$E$55,C39/Configure!$E$54,C39/Configure!$E$55))</f>
        <v>0.5833333333333334</v>
      </c>
      <c r="E39" s="54" t="str">
        <f>IF(C39&lt;=Configure!$E$54,Configure!$H$54,IF(C39&lt;=Configure!$E$55,Configure!$H$55,Configure!$H$56))</f>
        <v>Days</v>
      </c>
      <c r="F39" s="50">
        <f t="shared" si="0"/>
        <v>44.034473990904836</v>
      </c>
      <c r="G39" s="51" t="str">
        <f t="shared" si="1"/>
        <v>Dangerous</v>
      </c>
      <c r="H39" s="133">
        <f aca="true" t="shared" si="5" ref="H39:H102">F39/$C$26</f>
        <v>44.034473990904836</v>
      </c>
      <c r="I39" s="51" t="str">
        <f t="shared" si="2"/>
        <v>HAZARDOUS</v>
      </c>
      <c r="J39" s="132">
        <f aca="true" t="shared" si="6" ref="J39:J102">J38+H39</f>
        <v>1144.0344739909049</v>
      </c>
      <c r="K39" s="156">
        <f>VLOOKUP(J39,'Radiation Sickness'!$B$5:$F$12,3,TRUE)</f>
        <v>1</v>
      </c>
      <c r="L39" s="156" t="str">
        <f>VLOOKUP(J39,'Radiation Sickness'!$B$5:$F$12,4,TRUE)</f>
        <v>7. Terminal</v>
      </c>
      <c r="M39" s="76"/>
      <c r="N39" s="47" t="s">
        <v>144</v>
      </c>
      <c r="S39" s="52" t="s">
        <v>34</v>
      </c>
      <c r="T39" s="52" t="s">
        <v>36</v>
      </c>
      <c r="W39" s="56"/>
      <c r="X39" s="57"/>
      <c r="Y39" s="57"/>
      <c r="Z39" s="57"/>
      <c r="AA39" s="57"/>
      <c r="AB39" s="57"/>
      <c r="AC39" s="57"/>
      <c r="AD39" s="57"/>
      <c r="AE39" s="57"/>
    </row>
    <row r="40" spans="1:31" ht="12.75">
      <c r="A40" s="78"/>
      <c r="B40" s="82">
        <f t="shared" si="3"/>
        <v>1.5645750340535798</v>
      </c>
      <c r="C40" s="79">
        <f t="shared" si="4"/>
        <v>21</v>
      </c>
      <c r="D40" s="48">
        <f>IF(C40&lt;=Configure!$E$54,C40/24,IF(C40&lt;=Configure!$E$55,C40/Configure!$E$54,C40/Configure!$E$55))</f>
        <v>0.875</v>
      </c>
      <c r="E40" s="54" t="str">
        <f>IF(C40&lt;=Configure!$E$54,Configure!$H$54,IF(C40&lt;=Configure!$E$55,Configure!$H$55,Configure!$H$56))</f>
        <v>Days</v>
      </c>
      <c r="F40" s="50">
        <f t="shared" si="0"/>
        <v>27.25366830372525</v>
      </c>
      <c r="G40" s="51" t="str">
        <f t="shared" si="1"/>
        <v>Dangerous</v>
      </c>
      <c r="H40" s="133">
        <f t="shared" si="5"/>
        <v>27.25366830372525</v>
      </c>
      <c r="I40" s="51" t="str">
        <f t="shared" si="2"/>
        <v>HAZARDOUS</v>
      </c>
      <c r="J40" s="132">
        <f t="shared" si="6"/>
        <v>1171.2881422946302</v>
      </c>
      <c r="K40" s="156">
        <f>VLOOKUP(J40,'Radiation Sickness'!$B$5:$F$12,3,TRUE)</f>
        <v>1</v>
      </c>
      <c r="L40" s="156" t="str">
        <f>VLOOKUP(J40,'Radiation Sickness'!$B$5:$F$12,4,TRUE)</f>
        <v>7. Terminal</v>
      </c>
      <c r="R40" s="83" t="str">
        <f>"Greater than "&amp;N41&amp;" rad/hr is labeled"</f>
        <v>Greater than 1 rad/hr is labeled</v>
      </c>
      <c r="S40" s="195" t="s">
        <v>39</v>
      </c>
      <c r="T40" s="52"/>
      <c r="W40" s="59" t="s">
        <v>43</v>
      </c>
      <c r="X40" s="58"/>
      <c r="Y40" s="58"/>
      <c r="Z40" s="58"/>
      <c r="AA40" s="58"/>
      <c r="AB40" s="58"/>
      <c r="AC40" s="58"/>
      <c r="AD40" s="58"/>
      <c r="AE40" s="57"/>
    </row>
    <row r="41" spans="1:31" ht="12.75">
      <c r="A41" s="78"/>
      <c r="B41" s="82">
        <f t="shared" si="3"/>
        <v>1.7124143742160443</v>
      </c>
      <c r="C41" s="79">
        <f t="shared" si="4"/>
        <v>28</v>
      </c>
      <c r="D41" s="48">
        <f>IF(C41&lt;=Configure!$E$54,C41/24,IF(C41&lt;=Configure!$E$55,C41/Configure!$E$54,C41/Configure!$E$55))</f>
        <v>1.1666666666666667</v>
      </c>
      <c r="E41" s="54" t="str">
        <f>IF(C41&lt;=Configure!$E$54,Configure!$H$54,IF(C41&lt;=Configure!$E$55,Configure!$H$55,Configure!$H$56))</f>
        <v>Days</v>
      </c>
      <c r="F41" s="50">
        <f t="shared" si="0"/>
        <v>19.390348996556746</v>
      </c>
      <c r="G41" s="51" t="str">
        <f t="shared" si="1"/>
        <v>Dangerous</v>
      </c>
      <c r="H41" s="133">
        <f t="shared" si="5"/>
        <v>19.390348996556746</v>
      </c>
      <c r="I41" s="51" t="str">
        <f t="shared" si="2"/>
        <v>HAZARDOUS</v>
      </c>
      <c r="J41" s="132">
        <f t="shared" si="6"/>
        <v>1190.678491291187</v>
      </c>
      <c r="K41" s="156">
        <f>VLOOKUP(J41,'Radiation Sickness'!$B$5:$F$12,3,TRUE)</f>
        <v>1</v>
      </c>
      <c r="L41" s="156" t="str">
        <f>VLOOKUP(J41,'Radiation Sickness'!$B$5:$F$12,4,TRUE)</f>
        <v>7. Terminal</v>
      </c>
      <c r="N41" s="191">
        <v>1</v>
      </c>
      <c r="O41" t="s">
        <v>109</v>
      </c>
      <c r="R41" s="49"/>
      <c r="S41" s="195" t="s">
        <v>42</v>
      </c>
      <c r="T41" s="53">
        <f>N41*24</f>
        <v>24</v>
      </c>
      <c r="W41" s="240" t="s">
        <v>41</v>
      </c>
      <c r="X41" s="241"/>
      <c r="Y41" s="241"/>
      <c r="Z41" s="241"/>
      <c r="AA41" s="241"/>
      <c r="AB41" s="241"/>
      <c r="AC41" s="241"/>
      <c r="AD41" s="241"/>
      <c r="AE41" s="242"/>
    </row>
    <row r="42" spans="1:31" ht="12.75">
      <c r="A42" s="78"/>
      <c r="B42" s="82">
        <f t="shared" si="3"/>
        <v>1.8270874753469162</v>
      </c>
      <c r="C42" s="79">
        <f t="shared" si="4"/>
        <v>35</v>
      </c>
      <c r="D42" s="48">
        <f>IF(C42&lt;=Configure!$E$54,C42/24,IF(C42&lt;=Configure!$E$55,C42/Configure!$E$54,C42/Configure!$E$55))</f>
        <v>1.4583333333333333</v>
      </c>
      <c r="E42" s="54" t="str">
        <f>IF(C42&lt;=Configure!$E$54,Configure!$H$54,IF(C42&lt;=Configure!$E$55,Configure!$H$55,Configure!$H$56))</f>
        <v>Days</v>
      </c>
      <c r="F42" s="50">
        <f t="shared" si="0"/>
        <v>14.890611216613578</v>
      </c>
      <c r="G42" s="51" t="str">
        <f t="shared" si="1"/>
        <v>Dangerous</v>
      </c>
      <c r="H42" s="133">
        <f t="shared" si="5"/>
        <v>14.890611216613578</v>
      </c>
      <c r="I42" s="51" t="str">
        <f t="shared" si="2"/>
        <v>HAZARDOUS</v>
      </c>
      <c r="J42" s="132">
        <f t="shared" si="6"/>
        <v>1205.5691025078004</v>
      </c>
      <c r="K42" s="156">
        <f>VLOOKUP(J42,'Radiation Sickness'!$B$5:$F$12,3,TRUE)</f>
        <v>1</v>
      </c>
      <c r="L42" s="156" t="str">
        <f>VLOOKUP(J42,'Radiation Sickness'!$B$5:$F$12,4,TRUE)</f>
        <v>7. Terminal</v>
      </c>
      <c r="N42" s="191">
        <v>0.25</v>
      </c>
      <c r="O42" t="s">
        <v>110</v>
      </c>
      <c r="R42" s="49"/>
      <c r="S42" s="195" t="s">
        <v>32</v>
      </c>
      <c r="T42" s="53">
        <f>N42*24</f>
        <v>6</v>
      </c>
      <c r="W42" s="243"/>
      <c r="X42" s="244"/>
      <c r="Y42" s="244"/>
      <c r="Z42" s="244"/>
      <c r="AA42" s="244"/>
      <c r="AB42" s="244"/>
      <c r="AC42" s="244"/>
      <c r="AD42" s="244"/>
      <c r="AE42" s="245"/>
    </row>
    <row r="43" spans="1:31" ht="12.75">
      <c r="A43" s="78"/>
      <c r="B43" s="82">
        <f t="shared" si="3"/>
        <v>1.920782221161602</v>
      </c>
      <c r="C43" s="79">
        <f t="shared" si="4"/>
        <v>42</v>
      </c>
      <c r="D43" s="48">
        <f>IF(C43&lt;=Configure!$E$54,C43/24,IF(C43&lt;=Configure!$E$55,C43/Configure!$E$54,C43/Configure!$E$55))</f>
        <v>1.75</v>
      </c>
      <c r="E43" s="54" t="str">
        <f>IF(C43&lt;=Configure!$E$54,Configure!$H$54,IF(C43&lt;=Configure!$E$55,Configure!$H$55,Configure!$H$56))</f>
        <v>Days</v>
      </c>
      <c r="F43" s="50">
        <f t="shared" si="0"/>
        <v>12.001009480771371</v>
      </c>
      <c r="G43" s="51" t="str">
        <f t="shared" si="1"/>
        <v>Dangerous</v>
      </c>
      <c r="H43" s="133">
        <f t="shared" si="5"/>
        <v>12.001009480771371</v>
      </c>
      <c r="I43" s="51" t="str">
        <f t="shared" si="2"/>
        <v>HAZARDOUS</v>
      </c>
      <c r="J43" s="132">
        <f t="shared" si="6"/>
        <v>1217.5701119885719</v>
      </c>
      <c r="K43" s="156">
        <f>VLOOKUP(J43,'Radiation Sickness'!$B$5:$F$12,3,TRUE)</f>
        <v>1</v>
      </c>
      <c r="L43" s="156" t="str">
        <f>VLOOKUP(J43,'Radiation Sickness'!$B$5:$F$12,4,TRUE)</f>
        <v>7. Terminal</v>
      </c>
      <c r="N43" s="191">
        <v>0.1</v>
      </c>
      <c r="O43" t="s">
        <v>111</v>
      </c>
      <c r="R43" s="49"/>
      <c r="S43" s="195" t="s">
        <v>33</v>
      </c>
      <c r="T43" s="53">
        <f>N43*24</f>
        <v>2.4000000000000004</v>
      </c>
      <c r="W43" s="243"/>
      <c r="X43" s="244"/>
      <c r="Y43" s="244"/>
      <c r="Z43" s="244"/>
      <c r="AA43" s="244"/>
      <c r="AB43" s="244"/>
      <c r="AC43" s="244"/>
      <c r="AD43" s="244"/>
      <c r="AE43" s="245"/>
    </row>
    <row r="44" spans="1:31" ht="12.75">
      <c r="A44" s="78"/>
      <c r="B44" s="82">
        <f t="shared" si="3"/>
        <v>2</v>
      </c>
      <c r="C44" s="79">
        <f t="shared" si="4"/>
        <v>49</v>
      </c>
      <c r="D44" s="48">
        <f>IF(C44&lt;=Configure!$E$54,C44/24,IF(C44&lt;=Configure!$E$55,C44/Configure!$E$54,C44/Configure!$E$55))</f>
        <v>2.0416666666666665</v>
      </c>
      <c r="E44" s="54" t="str">
        <f>IF(C44&lt;=Configure!$E$54,Configure!$H$54,IF(C44&lt;=Configure!$E$55,Configure!$H$55,Configure!$H$56))</f>
        <v>Days</v>
      </c>
      <c r="F44" s="50">
        <f t="shared" si="0"/>
        <v>10</v>
      </c>
      <c r="G44" s="51" t="str">
        <f t="shared" si="1"/>
        <v>Dangerous</v>
      </c>
      <c r="H44" s="133">
        <f t="shared" si="5"/>
        <v>10</v>
      </c>
      <c r="I44" s="51" t="str">
        <f t="shared" si="2"/>
        <v>HAZARDOUS</v>
      </c>
      <c r="J44" s="132">
        <f t="shared" si="6"/>
        <v>1227.5701119885719</v>
      </c>
      <c r="K44" s="156">
        <f>VLOOKUP(J44,'Radiation Sickness'!$B$5:$F$12,3,TRUE)</f>
        <v>1</v>
      </c>
      <c r="L44" s="156" t="str">
        <f>VLOOKUP(J44,'Radiation Sickness'!$B$5:$F$12,4,TRUE)</f>
        <v>7. Terminal</v>
      </c>
      <c r="N44" s="192">
        <v>0.001</v>
      </c>
      <c r="O44" t="s">
        <v>112</v>
      </c>
      <c r="R44" s="49"/>
      <c r="S44" s="195" t="s">
        <v>38</v>
      </c>
      <c r="T44" s="53">
        <f>N44*24</f>
        <v>0.024</v>
      </c>
      <c r="W44" s="243"/>
      <c r="X44" s="244"/>
      <c r="Y44" s="244"/>
      <c r="Z44" s="244"/>
      <c r="AA44" s="244"/>
      <c r="AB44" s="244"/>
      <c r="AC44" s="244"/>
      <c r="AD44" s="244"/>
      <c r="AE44" s="245"/>
    </row>
    <row r="45" spans="1:31" ht="12.75" customHeight="1">
      <c r="A45" s="78"/>
      <c r="B45" s="82">
        <f t="shared" si="3"/>
        <v>2.0686215613240666</v>
      </c>
      <c r="C45" s="79">
        <f t="shared" si="4"/>
        <v>56</v>
      </c>
      <c r="D45" s="48">
        <f>IF(C45&lt;=Configure!$E$54,C45/24,IF(C45&lt;=Configure!$E$55,C45/Configure!$E$54,C45/Configure!$E$55))</f>
        <v>2.3333333333333335</v>
      </c>
      <c r="E45" s="54" t="str">
        <f>IF(C45&lt;=Configure!$E$54,Configure!$H$54,IF(C45&lt;=Configure!$E$55,Configure!$H$55,Configure!$H$56))</f>
        <v>Days</v>
      </c>
      <c r="F45" s="50">
        <f t="shared" si="0"/>
        <v>8.538438185634453</v>
      </c>
      <c r="G45" s="51" t="str">
        <f t="shared" si="1"/>
        <v>Dangerous</v>
      </c>
      <c r="H45" s="133">
        <f t="shared" si="5"/>
        <v>8.538438185634453</v>
      </c>
      <c r="I45" s="51" t="str">
        <f t="shared" si="2"/>
        <v>HAZARDOUS</v>
      </c>
      <c r="J45" s="132">
        <f t="shared" si="6"/>
        <v>1236.1085501742064</v>
      </c>
      <c r="K45" s="156">
        <f>VLOOKUP(J45,'Radiation Sickness'!$B$5:$F$12,3,TRUE)</f>
        <v>1</v>
      </c>
      <c r="L45" s="156" t="str">
        <f>VLOOKUP(J45,'Radiation Sickness'!$B$5:$F$12,4,TRUE)</f>
        <v>7. Terminal</v>
      </c>
      <c r="S45" s="49"/>
      <c r="W45" s="243"/>
      <c r="X45" s="244"/>
      <c r="Y45" s="244"/>
      <c r="Z45" s="244"/>
      <c r="AA45" s="244"/>
      <c r="AB45" s="244"/>
      <c r="AC45" s="244"/>
      <c r="AD45" s="244"/>
      <c r="AE45" s="245"/>
    </row>
    <row r="46" spans="1:31" ht="12.75">
      <c r="A46" s="78"/>
      <c r="B46" s="82">
        <f t="shared" si="3"/>
        <v>2.129150068107159</v>
      </c>
      <c r="C46" s="79">
        <f t="shared" si="4"/>
        <v>63</v>
      </c>
      <c r="D46" s="48">
        <f>IF(C46&lt;=Configure!$E$54,C46/24,IF(C46&lt;=Configure!$E$55,C46/Configure!$E$54,C46/Configure!$E$55))</f>
        <v>2.625</v>
      </c>
      <c r="E46" s="54" t="str">
        <f>IF(C46&lt;=Configure!$E$54,Configure!$H$54,IF(C46&lt;=Configure!$E$55,Configure!$H$55,Configure!$H$56))</f>
        <v>Days</v>
      </c>
      <c r="F46" s="50">
        <f t="shared" si="0"/>
        <v>7.42762436009479</v>
      </c>
      <c r="G46" s="51" t="str">
        <f t="shared" si="1"/>
        <v>Dangerous</v>
      </c>
      <c r="H46" s="133">
        <f t="shared" si="5"/>
        <v>7.42762436009479</v>
      </c>
      <c r="I46" s="51" t="str">
        <f t="shared" si="2"/>
        <v>HAZARDOUS</v>
      </c>
      <c r="J46" s="132">
        <f t="shared" si="6"/>
        <v>1243.5361745343012</v>
      </c>
      <c r="K46" s="156">
        <f>VLOOKUP(J46,'Radiation Sickness'!$B$5:$F$12,3,TRUE)</f>
        <v>1</v>
      </c>
      <c r="L46" s="156" t="str">
        <f>VLOOKUP(J46,'Radiation Sickness'!$B$5:$F$12,4,TRUE)</f>
        <v>7. Terminal</v>
      </c>
      <c r="O46" s="84"/>
      <c r="T46" s="52" t="s">
        <v>35</v>
      </c>
      <c r="U46" s="114"/>
      <c r="W46" s="243"/>
      <c r="X46" s="244"/>
      <c r="Y46" s="244"/>
      <c r="Z46" s="244"/>
      <c r="AA46" s="244"/>
      <c r="AB46" s="244"/>
      <c r="AC46" s="244"/>
      <c r="AD46" s="244"/>
      <c r="AE46" s="245"/>
    </row>
    <row r="47" spans="1:31" ht="12.75">
      <c r="A47" s="78"/>
      <c r="B47" s="82">
        <f t="shared" si="3"/>
        <v>2.1832946624549385</v>
      </c>
      <c r="C47" s="79">
        <f t="shared" si="4"/>
        <v>70</v>
      </c>
      <c r="D47" s="48">
        <f>IF(C47&lt;=Configure!$E$54,C47/24,IF(C47&lt;=Configure!$E$55,C47/Configure!$E$54,C47/Configure!$E$55))</f>
        <v>2.9166666666666665</v>
      </c>
      <c r="E47" s="54" t="str">
        <f>IF(C47&lt;=Configure!$E$54,Configure!$H$54,IF(C47&lt;=Configure!$E$55,Configure!$H$55,Configure!$H$56))</f>
        <v>Days</v>
      </c>
      <c r="F47" s="50">
        <f t="shared" si="0"/>
        <v>6.55700232326646</v>
      </c>
      <c r="G47" s="51" t="str">
        <f t="shared" si="1"/>
        <v>Dangerous</v>
      </c>
      <c r="H47" s="133">
        <f t="shared" si="5"/>
        <v>6.55700232326646</v>
      </c>
      <c r="I47" s="51" t="str">
        <f t="shared" si="2"/>
        <v>HAZARDOUS</v>
      </c>
      <c r="J47" s="132">
        <f t="shared" si="6"/>
        <v>1250.0931768575676</v>
      </c>
      <c r="K47" s="156">
        <f>VLOOKUP(J47,'Radiation Sickness'!$B$5:$F$12,3,TRUE)</f>
        <v>1</v>
      </c>
      <c r="L47" s="156" t="str">
        <f>VLOOKUP(J47,'Radiation Sickness'!$B$5:$F$12,4,TRUE)</f>
        <v>7. Terminal</v>
      </c>
      <c r="N47" s="47" t="s">
        <v>145</v>
      </c>
      <c r="S47" s="52" t="s">
        <v>34</v>
      </c>
      <c r="T47" s="52" t="s">
        <v>36</v>
      </c>
      <c r="U47" s="2"/>
      <c r="W47" s="243"/>
      <c r="X47" s="244"/>
      <c r="Y47" s="244"/>
      <c r="Z47" s="244"/>
      <c r="AA47" s="244"/>
      <c r="AB47" s="244"/>
      <c r="AC47" s="244"/>
      <c r="AD47" s="244"/>
      <c r="AE47" s="245"/>
    </row>
    <row r="48" spans="1:31" ht="12.75">
      <c r="A48" s="78"/>
      <c r="B48" s="82">
        <f t="shared" si="3"/>
        <v>2.232274405867344</v>
      </c>
      <c r="C48" s="79">
        <f t="shared" si="4"/>
        <v>77</v>
      </c>
      <c r="D48" s="48">
        <f>IF(C48&lt;=Configure!$E$54,C48/24,IF(C48&lt;=Configure!$E$55,C48/Configure!$E$54,C48/Configure!$E$55))</f>
        <v>3.2083333333333335</v>
      </c>
      <c r="E48" s="54" t="str">
        <f>IF(C48&lt;=Configure!$E$54,Configure!$H$54,IF(C48&lt;=Configure!$E$55,Configure!$H$55,Configure!$H$56))</f>
        <v>Days</v>
      </c>
      <c r="F48" s="50">
        <f t="shared" si="0"/>
        <v>5.857679342760384</v>
      </c>
      <c r="G48" s="51" t="str">
        <f t="shared" si="1"/>
        <v>Dangerous</v>
      </c>
      <c r="H48" s="133">
        <f t="shared" si="5"/>
        <v>5.857679342760384</v>
      </c>
      <c r="I48" s="51" t="str">
        <f t="shared" si="2"/>
        <v>HAZARDOUS</v>
      </c>
      <c r="J48" s="132">
        <f t="shared" si="6"/>
        <v>1255.950856200328</v>
      </c>
      <c r="K48" s="156">
        <f>VLOOKUP(J48,'Radiation Sickness'!$B$5:$F$12,3,TRUE)</f>
        <v>1</v>
      </c>
      <c r="L48" s="156" t="str">
        <f>VLOOKUP(J48,'Radiation Sickness'!$B$5:$F$12,4,TRUE)</f>
        <v>7. Terminal</v>
      </c>
      <c r="R48" s="83" t="str">
        <f>"Greater than "&amp;N49&amp;" rad/hr is labeled"</f>
        <v>Greater than 1 rad/hr is labeled</v>
      </c>
      <c r="S48" s="195" t="s">
        <v>146</v>
      </c>
      <c r="T48" s="52"/>
      <c r="U48" s="2"/>
      <c r="W48" s="243"/>
      <c r="X48" s="244"/>
      <c r="Y48" s="244"/>
      <c r="Z48" s="244"/>
      <c r="AA48" s="244"/>
      <c r="AB48" s="244"/>
      <c r="AC48" s="244"/>
      <c r="AD48" s="244"/>
      <c r="AE48" s="245"/>
    </row>
    <row r="49" spans="1:31" ht="12.75">
      <c r="A49" s="78"/>
      <c r="B49" s="82">
        <f t="shared" si="3"/>
        <v>2.276989408269624</v>
      </c>
      <c r="C49" s="79">
        <f t="shared" si="4"/>
        <v>84</v>
      </c>
      <c r="D49" s="48">
        <f>IF(C49&lt;=Configure!$E$54,C49/24,IF(C49&lt;=Configure!$E$55,C49/Configure!$E$54,C49/Configure!$E$55))</f>
        <v>3.5</v>
      </c>
      <c r="E49" s="54" t="str">
        <f>IF(C49&lt;=Configure!$E$54,Configure!$H$54,IF(C49&lt;=Configure!$E$55,Configure!$H$55,Configure!$H$56))</f>
        <v>Days</v>
      </c>
      <c r="F49" s="50">
        <f t="shared" si="0"/>
        <v>5.284581398456295</v>
      </c>
      <c r="G49" s="51" t="str">
        <f t="shared" si="1"/>
        <v>Dangerous</v>
      </c>
      <c r="H49" s="133">
        <f t="shared" si="5"/>
        <v>5.284581398456295</v>
      </c>
      <c r="I49" s="51" t="str">
        <f t="shared" si="2"/>
        <v>HAZARDOUS</v>
      </c>
      <c r="J49" s="132">
        <f t="shared" si="6"/>
        <v>1261.2354375987843</v>
      </c>
      <c r="K49" s="156">
        <f>VLOOKUP(J49,'Radiation Sickness'!$B$5:$F$12,3,TRUE)</f>
        <v>1</v>
      </c>
      <c r="L49" s="156" t="str">
        <f>VLOOKUP(J49,'Radiation Sickness'!$B$5:$F$12,4,TRUE)</f>
        <v>7. Terminal</v>
      </c>
      <c r="M49" s="81"/>
      <c r="N49" s="191">
        <v>1</v>
      </c>
      <c r="O49" t="s">
        <v>109</v>
      </c>
      <c r="R49" s="49"/>
      <c r="S49" s="195" t="s">
        <v>147</v>
      </c>
      <c r="T49" s="53">
        <f>N49*24</f>
        <v>24</v>
      </c>
      <c r="U49" s="2"/>
      <c r="W49" s="243"/>
      <c r="X49" s="244"/>
      <c r="Y49" s="244"/>
      <c r="Z49" s="244"/>
      <c r="AA49" s="244"/>
      <c r="AB49" s="244"/>
      <c r="AC49" s="244"/>
      <c r="AD49" s="244"/>
      <c r="AE49" s="245"/>
    </row>
    <row r="50" spans="1:31" ht="15.75">
      <c r="A50" s="78"/>
      <c r="B50" s="82">
        <f t="shared" si="3"/>
        <v>2.318123223061841</v>
      </c>
      <c r="C50" s="79">
        <f t="shared" si="4"/>
        <v>91</v>
      </c>
      <c r="D50" s="48">
        <f>IF(C50&lt;=Configure!$E$54,C50/24,IF(C50&lt;=Configure!$E$55,C50/Configure!$E$54,C50/Configure!$E$55))</f>
        <v>3.7916666666666665</v>
      </c>
      <c r="E50" s="54" t="str">
        <f>IF(C50&lt;=Configure!$E$54,Configure!$H$54,IF(C50&lt;=Configure!$E$55,Configure!$H$55,Configure!$H$56))</f>
        <v>Days</v>
      </c>
      <c r="F50" s="50">
        <f t="shared" si="0"/>
        <v>4.8070293849193595</v>
      </c>
      <c r="G50" s="51" t="str">
        <f t="shared" si="1"/>
        <v>Dangerous</v>
      </c>
      <c r="H50" s="133">
        <f t="shared" si="5"/>
        <v>4.8070293849193595</v>
      </c>
      <c r="I50" s="51" t="str">
        <f t="shared" si="2"/>
        <v>HAZARDOUS</v>
      </c>
      <c r="J50" s="132">
        <f t="shared" si="6"/>
        <v>1266.0424669837037</v>
      </c>
      <c r="K50" s="156">
        <f>VLOOKUP(J50,'Radiation Sickness'!$B$5:$F$12,3,TRUE)</f>
        <v>1</v>
      </c>
      <c r="L50" s="156" t="str">
        <f>VLOOKUP(J50,'Radiation Sickness'!$B$5:$F$12,4,TRUE)</f>
        <v>7. Terminal</v>
      </c>
      <c r="M50" s="121"/>
      <c r="N50" s="191">
        <v>0.25</v>
      </c>
      <c r="O50" t="s">
        <v>110</v>
      </c>
      <c r="R50" s="49"/>
      <c r="S50" s="195" t="s">
        <v>148</v>
      </c>
      <c r="T50" s="53">
        <f>N50*24</f>
        <v>6</v>
      </c>
      <c r="U50" s="2"/>
      <c r="W50" s="246"/>
      <c r="X50" s="247"/>
      <c r="Y50" s="247"/>
      <c r="Z50" s="247"/>
      <c r="AA50" s="247"/>
      <c r="AB50" s="247"/>
      <c r="AC50" s="247"/>
      <c r="AD50" s="247"/>
      <c r="AE50" s="248"/>
    </row>
    <row r="51" spans="1:31" ht="12.75">
      <c r="A51" s="78"/>
      <c r="B51" s="82">
        <f t="shared" si="3"/>
        <v>2.3562071871080223</v>
      </c>
      <c r="C51" s="79">
        <f t="shared" si="4"/>
        <v>98</v>
      </c>
      <c r="D51" s="48">
        <f>IF(C51&lt;=Configure!$E$54,C51/24,IF(C51&lt;=Configure!$E$55,C51/Configure!$E$54,C51/Configure!$E$55))</f>
        <v>4.083333333333333</v>
      </c>
      <c r="E51" s="54" t="str">
        <f>IF(C51&lt;=Configure!$E$54,Configure!$H$54,IF(C51&lt;=Configure!$E$55,Configure!$H$55,Configure!$H$56))</f>
        <v>Days</v>
      </c>
      <c r="F51" s="50">
        <f t="shared" si="0"/>
        <v>4.403447399090479</v>
      </c>
      <c r="G51" s="51" t="str">
        <f t="shared" si="1"/>
        <v>Dangerous</v>
      </c>
      <c r="H51" s="133">
        <f t="shared" si="5"/>
        <v>4.403447399090479</v>
      </c>
      <c r="I51" s="51" t="str">
        <f t="shared" si="2"/>
        <v>HAZARDOUS</v>
      </c>
      <c r="J51" s="132">
        <f t="shared" si="6"/>
        <v>1270.4459143827942</v>
      </c>
      <c r="K51" s="156">
        <f>VLOOKUP(J51,'Radiation Sickness'!$B$5:$F$12,3,TRUE)</f>
        <v>1</v>
      </c>
      <c r="L51" s="156" t="str">
        <f>VLOOKUP(J51,'Radiation Sickness'!$B$5:$F$12,4,TRUE)</f>
        <v>7. Terminal</v>
      </c>
      <c r="M51" s="123"/>
      <c r="N51" s="191">
        <v>0.1</v>
      </c>
      <c r="O51" t="s">
        <v>111</v>
      </c>
      <c r="R51" s="49"/>
      <c r="S51" s="195" t="s">
        <v>149</v>
      </c>
      <c r="T51" s="53">
        <f>N51*24</f>
        <v>2.4000000000000004</v>
      </c>
      <c r="U51" s="2"/>
      <c r="W51" s="60"/>
      <c r="X51" s="55"/>
      <c r="Y51" s="55"/>
      <c r="Z51" s="55"/>
      <c r="AA51" s="55"/>
      <c r="AB51" s="55"/>
      <c r="AC51" s="55"/>
      <c r="AD51" s="55"/>
      <c r="AE51" s="56"/>
    </row>
    <row r="52" spans="1:31" ht="12.75">
      <c r="A52" s="78"/>
      <c r="B52" s="82">
        <f t="shared" si="3"/>
        <v>2.3916625094004957</v>
      </c>
      <c r="C52" s="79">
        <f t="shared" si="4"/>
        <v>105</v>
      </c>
      <c r="D52" s="48">
        <f>IF(C52&lt;=Configure!$E$54,C52/24,IF(C52&lt;=Configure!$E$55,C52/Configure!$E$54,C52/Configure!$E$55))</f>
        <v>4.375</v>
      </c>
      <c r="E52" s="54" t="str">
        <f>IF(C52&lt;=Configure!$E$54,Configure!$H$54,IF(C52&lt;=Configure!$E$55,Configure!$H$55,Configure!$H$56))</f>
        <v>Days</v>
      </c>
      <c r="F52" s="50">
        <f t="shared" si="0"/>
        <v>4.058237789373172</v>
      </c>
      <c r="G52" s="51" t="str">
        <f t="shared" si="1"/>
        <v>Dangerous</v>
      </c>
      <c r="H52" s="133">
        <f t="shared" si="5"/>
        <v>4.058237789373172</v>
      </c>
      <c r="I52" s="51" t="str">
        <f t="shared" si="2"/>
        <v>HAZARDOUS</v>
      </c>
      <c r="J52" s="132">
        <f t="shared" si="6"/>
        <v>1274.5041521721673</v>
      </c>
      <c r="K52" s="156">
        <f>VLOOKUP(J52,'Radiation Sickness'!$B$5:$F$12,3,TRUE)</f>
        <v>1</v>
      </c>
      <c r="L52" s="156" t="str">
        <f>VLOOKUP(J52,'Radiation Sickness'!$B$5:$F$12,4,TRUE)</f>
        <v>7. Terminal</v>
      </c>
      <c r="M52" s="123"/>
      <c r="N52" s="192">
        <v>0.01</v>
      </c>
      <c r="O52" t="s">
        <v>112</v>
      </c>
      <c r="R52" s="49"/>
      <c r="S52" s="195" t="s">
        <v>150</v>
      </c>
      <c r="T52" s="53">
        <f>N52*24</f>
        <v>0.24</v>
      </c>
      <c r="U52" s="2"/>
      <c r="W52" s="55"/>
      <c r="X52" s="55"/>
      <c r="Y52" s="55"/>
      <c r="Z52" s="55"/>
      <c r="AA52" s="55"/>
      <c r="AB52" s="55"/>
      <c r="AC52" s="55"/>
      <c r="AD52" s="55"/>
      <c r="AE52" s="56"/>
    </row>
    <row r="53" spans="1:31" ht="15.75">
      <c r="A53" s="78"/>
      <c r="B53" s="82">
        <f t="shared" si="3"/>
        <v>2.4248287484320885</v>
      </c>
      <c r="C53" s="79">
        <f t="shared" si="4"/>
        <v>112</v>
      </c>
      <c r="D53" s="48">
        <f>IF(C53&lt;=Configure!$E$54,C53/24,IF(C53&lt;=Configure!$E$55,C53/Configure!$E$54,C53/Configure!$E$55))</f>
        <v>4.666666666666667</v>
      </c>
      <c r="E53" s="54" t="str">
        <f>IF(C53&lt;=Configure!$E$54,Configure!$H$54,IF(C53&lt;=Configure!$E$55,Configure!$H$55,Configure!$H$56))</f>
        <v>Days</v>
      </c>
      <c r="F53" s="50">
        <f t="shared" si="0"/>
        <v>3.759856342082694</v>
      </c>
      <c r="G53" s="51" t="str">
        <f t="shared" si="1"/>
        <v>Dangerous</v>
      </c>
      <c r="H53" s="133">
        <f t="shared" si="5"/>
        <v>3.759856342082694</v>
      </c>
      <c r="I53" s="51" t="str">
        <f t="shared" si="2"/>
        <v>HAZARDOUS</v>
      </c>
      <c r="J53" s="132">
        <f t="shared" si="6"/>
        <v>1278.26400851425</v>
      </c>
      <c r="K53" s="156">
        <f>VLOOKUP(J53,'Radiation Sickness'!$B$5:$F$12,3,TRUE)</f>
        <v>1</v>
      </c>
      <c r="L53" s="156" t="str">
        <f>VLOOKUP(J53,'Radiation Sickness'!$B$5:$F$12,4,TRUE)</f>
        <v>7. Terminal</v>
      </c>
      <c r="M53" s="123"/>
      <c r="N53" s="123"/>
      <c r="O53" s="124"/>
      <c r="P53" s="125"/>
      <c r="Q53" s="122"/>
      <c r="R53" s="123"/>
      <c r="S53" s="123"/>
      <c r="T53" s="2"/>
      <c r="U53" s="2"/>
      <c r="W53" s="55"/>
      <c r="X53" s="55"/>
      <c r="Y53" s="55"/>
      <c r="Z53" s="55"/>
      <c r="AA53" s="55"/>
      <c r="AB53" s="55"/>
      <c r="AC53" s="55"/>
      <c r="AD53" s="55"/>
      <c r="AE53" s="56"/>
    </row>
    <row r="54" spans="1:31" ht="12.75">
      <c r="A54" s="78"/>
      <c r="B54" s="82">
        <f t="shared" si="3"/>
        <v>2.4559836410903477</v>
      </c>
      <c r="C54" s="79">
        <f t="shared" si="4"/>
        <v>119</v>
      </c>
      <c r="D54" s="48">
        <f>IF(C54&lt;=Configure!$E$54,C54/24,IF(C54&lt;=Configure!$E$55,C54/Configure!$E$54,C54/Configure!$E$55))</f>
        <v>4.958333333333333</v>
      </c>
      <c r="E54" s="54" t="str">
        <f>IF(C54&lt;=Configure!$E$54,Configure!$H$54,IF(C54&lt;=Configure!$E$55,Configure!$H$55,Configure!$H$56))</f>
        <v>Days</v>
      </c>
      <c r="F54" s="50">
        <f t="shared" si="0"/>
        <v>3.499583489347118</v>
      </c>
      <c r="G54" s="51" t="str">
        <f t="shared" si="1"/>
        <v>Dangerous</v>
      </c>
      <c r="H54" s="133">
        <f t="shared" si="5"/>
        <v>3.499583489347118</v>
      </c>
      <c r="I54" s="51" t="str">
        <f t="shared" si="2"/>
        <v>HAZARDOUS</v>
      </c>
      <c r="J54" s="132">
        <f t="shared" si="6"/>
        <v>1281.763592003597</v>
      </c>
      <c r="K54" s="156">
        <f>VLOOKUP(J54,'Radiation Sickness'!$B$5:$F$12,3,TRUE)</f>
        <v>1</v>
      </c>
      <c r="L54" s="156" t="str">
        <f>VLOOKUP(J54,'Radiation Sickness'!$B$5:$F$12,4,TRUE)</f>
        <v>7. Terminal</v>
      </c>
      <c r="M54" s="123"/>
      <c r="N54" s="123"/>
      <c r="O54" s="123"/>
      <c r="P54" s="123"/>
      <c r="Q54" s="123"/>
      <c r="R54" s="123"/>
      <c r="S54" s="123"/>
      <c r="T54" s="2"/>
      <c r="U54" s="2"/>
      <c r="W54" s="240" t="s">
        <v>40</v>
      </c>
      <c r="X54" s="241"/>
      <c r="Y54" s="241"/>
      <c r="Z54" s="241"/>
      <c r="AA54" s="241"/>
      <c r="AB54" s="241"/>
      <c r="AC54" s="241"/>
      <c r="AD54" s="241"/>
      <c r="AE54" s="242"/>
    </row>
    <row r="55" spans="1:31" ht="12.75">
      <c r="A55" s="78"/>
      <c r="B55" s="82">
        <f t="shared" si="3"/>
        <v>2.4853572552151815</v>
      </c>
      <c r="C55" s="79">
        <f t="shared" si="4"/>
        <v>126</v>
      </c>
      <c r="D55" s="48">
        <f>IF(C55&lt;=Configure!$E$54,C55/24,IF(C55&lt;=Configure!$E$55,C55/Configure!$E$54,C55/Configure!$E$55))</f>
        <v>5.25</v>
      </c>
      <c r="E55" s="54" t="str">
        <f>IF(C55&lt;=Configure!$E$54,Configure!$H$54,IF(C55&lt;=Configure!$E$55,Configure!$H$55,Configure!$H$56))</f>
        <v>Days</v>
      </c>
      <c r="F55" s="50">
        <f t="shared" si="0"/>
        <v>3.2707153169880505</v>
      </c>
      <c r="G55" s="51" t="str">
        <f t="shared" si="1"/>
        <v>Dangerous</v>
      </c>
      <c r="H55" s="133">
        <f t="shared" si="5"/>
        <v>3.2707153169880505</v>
      </c>
      <c r="I55" s="51" t="str">
        <f t="shared" si="2"/>
        <v>HAZARDOUS</v>
      </c>
      <c r="J55" s="132">
        <f t="shared" si="6"/>
        <v>1285.0343073205852</v>
      </c>
      <c r="K55" s="156">
        <f>VLOOKUP(J55,'Radiation Sickness'!$B$5:$F$12,3,TRUE)</f>
        <v>1</v>
      </c>
      <c r="L55" s="156" t="str">
        <f>VLOOKUP(J55,'Radiation Sickness'!$B$5:$F$12,4,TRUE)</f>
        <v>7. Terminal</v>
      </c>
      <c r="M55" s="123"/>
      <c r="N55" s="123"/>
      <c r="O55" s="123"/>
      <c r="P55" s="123"/>
      <c r="Q55" s="123"/>
      <c r="R55" s="123"/>
      <c r="S55" s="123"/>
      <c r="T55" s="2"/>
      <c r="U55" s="2"/>
      <c r="W55" s="243"/>
      <c r="X55" s="244"/>
      <c r="Y55" s="244"/>
      <c r="Z55" s="244"/>
      <c r="AA55" s="244"/>
      <c r="AB55" s="244"/>
      <c r="AC55" s="244"/>
      <c r="AD55" s="244"/>
      <c r="AE55" s="245"/>
    </row>
    <row r="56" spans="2:31" ht="12.75">
      <c r="B56" s="82">
        <f t="shared" si="3"/>
        <v>2.5131423106025146</v>
      </c>
      <c r="C56" s="79">
        <f t="shared" si="4"/>
        <v>133</v>
      </c>
      <c r="D56" s="48">
        <f>IF(C56&lt;=Configure!$E$54,C56/24,IF(C56&lt;=Configure!$E$55,C56/Configure!$E$54,C56/Configure!$E$55))</f>
        <v>5.541666666666667</v>
      </c>
      <c r="E56" s="54" t="str">
        <f>IF(C56&lt;=Configure!$E$54,Configure!$H$54,IF(C56&lt;=Configure!$E$55,Configure!$H$55,Configure!$H$56))</f>
        <v>Days</v>
      </c>
      <c r="F56" s="50">
        <f t="shared" si="0"/>
        <v>3.068016489044563</v>
      </c>
      <c r="G56" s="51" t="str">
        <f t="shared" si="1"/>
        <v>Dangerous</v>
      </c>
      <c r="H56" s="133">
        <f t="shared" si="5"/>
        <v>3.068016489044563</v>
      </c>
      <c r="I56" s="51" t="str">
        <f t="shared" si="2"/>
        <v>HAZARDOUS</v>
      </c>
      <c r="J56" s="132">
        <f t="shared" si="6"/>
        <v>1288.1023238096298</v>
      </c>
      <c r="K56" s="156">
        <f>VLOOKUP(J56,'Radiation Sickness'!$B$5:$F$12,3,TRUE)</f>
        <v>1</v>
      </c>
      <c r="L56" s="156" t="str">
        <f>VLOOKUP(J56,'Radiation Sickness'!$B$5:$F$12,4,TRUE)</f>
        <v>7. Terminal</v>
      </c>
      <c r="M56" s="123"/>
      <c r="N56" s="123"/>
      <c r="O56" s="123"/>
      <c r="P56" s="123"/>
      <c r="Q56" s="123"/>
      <c r="R56" s="123"/>
      <c r="S56" s="123"/>
      <c r="T56" s="2"/>
      <c r="U56" s="2"/>
      <c r="W56" s="243"/>
      <c r="X56" s="244"/>
      <c r="Y56" s="244"/>
      <c r="Z56" s="244"/>
      <c r="AA56" s="244"/>
      <c r="AB56" s="244"/>
      <c r="AC56" s="244"/>
      <c r="AD56" s="244"/>
      <c r="AE56" s="245"/>
    </row>
    <row r="57" spans="2:31" ht="12.75">
      <c r="B57" s="82">
        <f t="shared" si="3"/>
        <v>2.5395018495629604</v>
      </c>
      <c r="C57" s="79">
        <f t="shared" si="4"/>
        <v>140</v>
      </c>
      <c r="D57" s="48">
        <f>IF(C57&lt;=Configure!$E$54,C57/24,IF(C57&lt;=Configure!$E$55,C57/Configure!$E$54,C57/Configure!$E$55))</f>
        <v>5.833333333333333</v>
      </c>
      <c r="E57" s="54" t="str">
        <f>IF(C57&lt;=Configure!$E$54,Configure!$H$54,IF(C57&lt;=Configure!$E$55,Configure!$H$55,Configure!$H$56))</f>
        <v>Days</v>
      </c>
      <c r="F57" s="50">
        <f t="shared" si="0"/>
        <v>2.887341482621798</v>
      </c>
      <c r="G57" s="51" t="str">
        <f t="shared" si="1"/>
        <v>Dangerous</v>
      </c>
      <c r="H57" s="133">
        <f t="shared" si="5"/>
        <v>2.887341482621798</v>
      </c>
      <c r="I57" s="51" t="str">
        <f t="shared" si="2"/>
        <v>HAZARDOUS</v>
      </c>
      <c r="J57" s="132">
        <f t="shared" si="6"/>
        <v>1290.9896652922516</v>
      </c>
      <c r="K57" s="156">
        <f>VLOOKUP(J57,'Radiation Sickness'!$B$5:$F$12,3,TRUE)</f>
        <v>1</v>
      </c>
      <c r="L57" s="156" t="str">
        <f>VLOOKUP(J57,'Radiation Sickness'!$B$5:$F$12,4,TRUE)</f>
        <v>7. Terminal</v>
      </c>
      <c r="M57" s="123"/>
      <c r="N57" s="123"/>
      <c r="O57" s="123"/>
      <c r="P57" s="123"/>
      <c r="Q57" s="123"/>
      <c r="R57" s="123"/>
      <c r="S57" s="123"/>
      <c r="T57" s="2"/>
      <c r="U57" s="2"/>
      <c r="V57" s="56"/>
      <c r="W57" s="243"/>
      <c r="X57" s="244"/>
      <c r="Y57" s="244"/>
      <c r="Z57" s="244"/>
      <c r="AA57" s="244"/>
      <c r="AB57" s="244"/>
      <c r="AC57" s="244"/>
      <c r="AD57" s="244"/>
      <c r="AE57" s="245"/>
    </row>
    <row r="58" spans="2:31" ht="12.75">
      <c r="B58" s="82">
        <f t="shared" si="3"/>
        <v>2.5645750340535796</v>
      </c>
      <c r="C58" s="79">
        <f t="shared" si="4"/>
        <v>147</v>
      </c>
      <c r="D58" s="48">
        <f>IF(C58&lt;=Configure!$E$54,C58/24,IF(C58&lt;=Configure!$E$55,C58/Configure!$E$54,C58/Configure!$E$55))</f>
        <v>6.125</v>
      </c>
      <c r="E58" s="54" t="str">
        <f>IF(C58&lt;=Configure!$E$54,Configure!$H$54,IF(C58&lt;=Configure!$E$55,Configure!$H$55,Configure!$H$56))</f>
        <v>Days</v>
      </c>
      <c r="F58" s="50">
        <f t="shared" si="0"/>
        <v>2.7253668303725243</v>
      </c>
      <c r="G58" s="51" t="str">
        <f t="shared" si="1"/>
        <v>Dangerous</v>
      </c>
      <c r="H58" s="133">
        <f t="shared" si="5"/>
        <v>2.7253668303725243</v>
      </c>
      <c r="I58" s="51" t="str">
        <f t="shared" si="2"/>
        <v>HAZARDOUS</v>
      </c>
      <c r="J58" s="132">
        <f t="shared" si="6"/>
        <v>1293.715032122624</v>
      </c>
      <c r="K58" s="156">
        <f>VLOOKUP(J58,'Radiation Sickness'!$B$5:$F$12,3,TRUE)</f>
        <v>1</v>
      </c>
      <c r="L58" s="156" t="str">
        <f>VLOOKUP(J58,'Radiation Sickness'!$B$5:$F$12,4,TRUE)</f>
        <v>7. Terminal</v>
      </c>
      <c r="M58" s="123"/>
      <c r="N58" s="123"/>
      <c r="O58" s="123"/>
      <c r="P58" s="123"/>
      <c r="Q58" s="123"/>
      <c r="R58" s="123"/>
      <c r="S58" s="123"/>
      <c r="T58" s="2"/>
      <c r="U58" s="2"/>
      <c r="V58" s="56"/>
      <c r="W58" s="243"/>
      <c r="X58" s="244"/>
      <c r="Y58" s="244"/>
      <c r="Z58" s="244"/>
      <c r="AA58" s="244"/>
      <c r="AB58" s="244"/>
      <c r="AC58" s="244"/>
      <c r="AD58" s="244"/>
      <c r="AE58" s="245"/>
    </row>
    <row r="59" spans="2:31" ht="12.75">
      <c r="B59" s="82">
        <f t="shared" si="3"/>
        <v>2.5884815929753664</v>
      </c>
      <c r="C59" s="79">
        <f t="shared" si="4"/>
        <v>154</v>
      </c>
      <c r="D59" s="48">
        <f>IF(C59&lt;=Configure!$E$54,C59/24,IF(C59&lt;=Configure!$E$55,C59/Configure!$E$54,C59/Configure!$E$55))</f>
        <v>6.416666666666667</v>
      </c>
      <c r="E59" s="54" t="str">
        <f>IF(C59&lt;=Configure!$E$54,Configure!$H$54,IF(C59&lt;=Configure!$E$55,Configure!$H$55,Configure!$H$56))</f>
        <v>Days</v>
      </c>
      <c r="F59" s="50">
        <f t="shared" si="0"/>
        <v>2.579398286658425</v>
      </c>
      <c r="G59" s="51" t="str">
        <f t="shared" si="1"/>
        <v>Dangerous</v>
      </c>
      <c r="H59" s="133">
        <f t="shared" si="5"/>
        <v>2.579398286658425</v>
      </c>
      <c r="I59" s="51" t="str">
        <f t="shared" si="2"/>
        <v>HAZARDOUS</v>
      </c>
      <c r="J59" s="132">
        <f t="shared" si="6"/>
        <v>1296.2944304092825</v>
      </c>
      <c r="K59" s="156">
        <f>VLOOKUP(J59,'Radiation Sickness'!$B$5:$F$12,3,TRUE)</f>
        <v>1</v>
      </c>
      <c r="L59" s="156" t="str">
        <f>VLOOKUP(J59,'Radiation Sickness'!$B$5:$F$12,4,TRUE)</f>
        <v>7. Terminal</v>
      </c>
      <c r="M59" s="123"/>
      <c r="N59" s="123"/>
      <c r="O59" s="123"/>
      <c r="P59" s="123"/>
      <c r="Q59" s="123"/>
      <c r="R59" s="123"/>
      <c r="S59" s="123"/>
      <c r="T59" s="2"/>
      <c r="U59" s="2"/>
      <c r="W59" s="243"/>
      <c r="X59" s="244"/>
      <c r="Y59" s="244"/>
      <c r="Z59" s="244"/>
      <c r="AA59" s="244"/>
      <c r="AB59" s="244"/>
      <c r="AC59" s="244"/>
      <c r="AD59" s="244"/>
      <c r="AE59" s="245"/>
    </row>
    <row r="60" spans="2:31" ht="15.75">
      <c r="B60" s="82">
        <f t="shared" si="3"/>
        <v>2.6113252800759312</v>
      </c>
      <c r="C60" s="79">
        <f t="shared" si="4"/>
        <v>161</v>
      </c>
      <c r="D60" s="48">
        <f>IF(C60&lt;=Configure!$E$54,C60/24,IF(C60&lt;=Configure!$E$55,C60/Configure!$E$54,C60/Configure!$E$55))</f>
        <v>6.708333333333333</v>
      </c>
      <c r="E60" s="54" t="str">
        <f>IF(C60&lt;=Configure!$E$54,Configure!$H$54,IF(C60&lt;=Configure!$E$55,Configure!$H$55,Configure!$H$56))</f>
        <v>Days</v>
      </c>
      <c r="F60" s="50">
        <f t="shared" si="0"/>
        <v>2.447229616845156</v>
      </c>
      <c r="G60" s="51" t="str">
        <f t="shared" si="1"/>
        <v>Dangerous</v>
      </c>
      <c r="H60" s="133">
        <f t="shared" si="5"/>
        <v>2.447229616845156</v>
      </c>
      <c r="I60" s="51" t="str">
        <f t="shared" si="2"/>
        <v>HAZARDOUS</v>
      </c>
      <c r="J60" s="132">
        <f t="shared" si="6"/>
        <v>1298.7416600261276</v>
      </c>
      <c r="K60" s="156">
        <f>VLOOKUP(J60,'Radiation Sickness'!$B$5:$F$12,3,TRUE)</f>
        <v>1</v>
      </c>
      <c r="L60" s="156" t="str">
        <f>VLOOKUP(J60,'Radiation Sickness'!$B$5:$F$12,4,TRUE)</f>
        <v>7. Terminal</v>
      </c>
      <c r="M60" s="126"/>
      <c r="N60" s="123"/>
      <c r="O60" s="123"/>
      <c r="P60" s="123"/>
      <c r="Q60" s="123"/>
      <c r="R60" s="123"/>
      <c r="S60" s="123"/>
      <c r="T60" s="2"/>
      <c r="U60" s="2"/>
      <c r="W60" s="243"/>
      <c r="X60" s="244"/>
      <c r="Y60" s="244"/>
      <c r="Z60" s="244"/>
      <c r="AA60" s="244"/>
      <c r="AB60" s="244"/>
      <c r="AC60" s="244"/>
      <c r="AD60" s="244"/>
      <c r="AE60" s="245"/>
    </row>
    <row r="61" spans="2:31" ht="12.75">
      <c r="B61" s="82">
        <f t="shared" si="3"/>
        <v>2.633196595377646</v>
      </c>
      <c r="C61" s="79">
        <f t="shared" si="4"/>
        <v>168</v>
      </c>
      <c r="D61" s="48">
        <f>IF(C61&lt;=Configure!$E$54,C61/24,IF(C61&lt;=Configure!$E$55,C61/Configure!$E$54,C61/Configure!$E$55))</f>
        <v>7</v>
      </c>
      <c r="E61" s="54" t="str">
        <f>IF(C61&lt;=Configure!$E$54,Configure!$H$54,IF(C61&lt;=Configure!$E$55,Configure!$H$55,Configure!$H$56))</f>
        <v>Days</v>
      </c>
      <c r="F61" s="50">
        <f t="shared" si="0"/>
        <v>2.3270376214314323</v>
      </c>
      <c r="G61" s="51" t="str">
        <f t="shared" si="1"/>
        <v>Dangerous</v>
      </c>
      <c r="H61" s="133">
        <f t="shared" si="5"/>
        <v>2.3270376214314323</v>
      </c>
      <c r="I61" s="51" t="str">
        <f t="shared" si="2"/>
        <v>HAZARDOUS</v>
      </c>
      <c r="J61" s="132">
        <f t="shared" si="6"/>
        <v>1301.068697647559</v>
      </c>
      <c r="K61" s="156">
        <f>VLOOKUP(J61,'Radiation Sickness'!$B$5:$F$12,3,TRUE)</f>
        <v>1</v>
      </c>
      <c r="L61" s="156" t="str">
        <f>VLOOKUP(J61,'Radiation Sickness'!$B$5:$F$12,4,TRUE)</f>
        <v>7. Terminal</v>
      </c>
      <c r="M61" s="123"/>
      <c r="N61" s="123"/>
      <c r="O61" s="123"/>
      <c r="P61" s="123"/>
      <c r="Q61" s="123"/>
      <c r="R61" s="123"/>
      <c r="S61" s="123"/>
      <c r="T61" s="2"/>
      <c r="U61" s="2"/>
      <c r="W61" s="243"/>
      <c r="X61" s="244"/>
      <c r="Y61" s="244"/>
      <c r="Z61" s="244"/>
      <c r="AA61" s="244"/>
      <c r="AB61" s="244"/>
      <c r="AC61" s="244"/>
      <c r="AD61" s="244"/>
      <c r="AE61" s="245"/>
    </row>
    <row r="62" spans="2:31" ht="12.75">
      <c r="B62" s="82">
        <f t="shared" si="3"/>
        <v>2.654174950693833</v>
      </c>
      <c r="C62" s="79">
        <f t="shared" si="4"/>
        <v>175</v>
      </c>
      <c r="D62" s="48">
        <f>IF(C62&lt;=Configure!$E$54,C62/24,IF(C62&lt;=Configure!$E$55,C62/Configure!$E$54,C62/Configure!$E$55))</f>
        <v>7.291666666666667</v>
      </c>
      <c r="E62" s="54" t="str">
        <f>IF(C62&lt;=Configure!$E$54,Configure!$H$54,IF(C62&lt;=Configure!$E$55,Configure!$H$55,Configure!$H$56))</f>
        <v>Days</v>
      </c>
      <c r="F62" s="50">
        <f t="shared" si="0"/>
        <v>2.2173030240433795</v>
      </c>
      <c r="G62" s="51" t="str">
        <f t="shared" si="1"/>
        <v>Dangerous</v>
      </c>
      <c r="H62" s="133">
        <f t="shared" si="5"/>
        <v>2.2173030240433795</v>
      </c>
      <c r="I62" s="51" t="str">
        <f t="shared" si="2"/>
        <v>HAZARDOUS</v>
      </c>
      <c r="J62" s="132">
        <f t="shared" si="6"/>
        <v>1303.2860006716023</v>
      </c>
      <c r="K62" s="156">
        <f>VLOOKUP(J62,'Radiation Sickness'!$B$5:$F$12,3,TRUE)</f>
        <v>1</v>
      </c>
      <c r="L62" s="156" t="str">
        <f>VLOOKUP(J62,'Radiation Sickness'!$B$5:$F$12,4,TRUE)</f>
        <v>7. Terminal</v>
      </c>
      <c r="M62" s="123"/>
      <c r="N62" s="127"/>
      <c r="O62" s="123"/>
      <c r="P62" s="123"/>
      <c r="Q62" s="123"/>
      <c r="R62" s="123"/>
      <c r="S62" s="123"/>
      <c r="T62" s="2"/>
      <c r="U62" s="2"/>
      <c r="W62" s="246"/>
      <c r="X62" s="247"/>
      <c r="Y62" s="247"/>
      <c r="Z62" s="247"/>
      <c r="AA62" s="247"/>
      <c r="AB62" s="247"/>
      <c r="AC62" s="247"/>
      <c r="AD62" s="247"/>
      <c r="AE62" s="248"/>
    </row>
    <row r="63" spans="2:31" ht="12.75">
      <c r="B63" s="82">
        <f t="shared" si="3"/>
        <v>2.674330410169863</v>
      </c>
      <c r="C63" s="79">
        <f t="shared" si="4"/>
        <v>182</v>
      </c>
      <c r="D63" s="48">
        <f>IF(C63&lt;=Configure!$E$54,C63/24,IF(C63&lt;=Configure!$E$55,C63/Configure!$E$54,C63/Configure!$E$55))</f>
        <v>7.583333333333333</v>
      </c>
      <c r="E63" s="54" t="str">
        <f>IF(C63&lt;=Configure!$E$54,Configure!$H$54,IF(C63&lt;=Configure!$E$55,Configure!$H$55,Configure!$H$56))</f>
        <v>Days</v>
      </c>
      <c r="F63" s="50">
        <f t="shared" si="0"/>
        <v>2.1167501042374703</v>
      </c>
      <c r="G63" s="51" t="str">
        <f t="shared" si="1"/>
        <v>Dangerous</v>
      </c>
      <c r="H63" s="133">
        <f t="shared" si="5"/>
        <v>2.1167501042374703</v>
      </c>
      <c r="I63" s="51" t="str">
        <f t="shared" si="2"/>
        <v>HAZARDOUS</v>
      </c>
      <c r="J63" s="132">
        <f t="shared" si="6"/>
        <v>1305.4027507758399</v>
      </c>
      <c r="K63" s="156">
        <f>VLOOKUP(J63,'Radiation Sickness'!$B$5:$F$12,3,TRUE)</f>
        <v>1</v>
      </c>
      <c r="L63" s="156" t="str">
        <f>VLOOKUP(J63,'Radiation Sickness'!$B$5:$F$12,4,TRUE)</f>
        <v>7. Terminal</v>
      </c>
      <c r="M63" s="123"/>
      <c r="N63" s="127"/>
      <c r="O63" s="123"/>
      <c r="P63" s="123"/>
      <c r="Q63" s="123"/>
      <c r="R63" s="123"/>
      <c r="S63" s="123"/>
      <c r="T63" s="2"/>
      <c r="U63" s="2"/>
      <c r="W63" s="56"/>
      <c r="X63" s="56"/>
      <c r="Y63" s="56"/>
      <c r="Z63" s="56"/>
      <c r="AA63" s="56"/>
      <c r="AB63" s="56"/>
      <c r="AC63" s="56"/>
      <c r="AD63" s="56"/>
      <c r="AE63" s="56"/>
    </row>
    <row r="64" spans="2:31" ht="12.75">
      <c r="B64" s="82">
        <f t="shared" si="3"/>
        <v>2.693725102160739</v>
      </c>
      <c r="C64" s="79">
        <f t="shared" si="4"/>
        <v>189</v>
      </c>
      <c r="D64" s="48">
        <f>IF(C64&lt;=Configure!$E$54,C64/24,IF(C64&lt;=Configure!$E$55,C64/Configure!$E$54,C64/Configure!$E$55))</f>
        <v>7.875</v>
      </c>
      <c r="E64" s="54" t="str">
        <f>IF(C64&lt;=Configure!$E$54,Configure!$H$54,IF(C64&lt;=Configure!$E$55,Configure!$H$55,Configure!$H$56))</f>
        <v>Days</v>
      </c>
      <c r="F64" s="50">
        <f t="shared" si="0"/>
        <v>2.024300105946928</v>
      </c>
      <c r="G64" s="51" t="str">
        <f t="shared" si="1"/>
        <v>Dangerous</v>
      </c>
      <c r="H64" s="133">
        <f t="shared" si="5"/>
        <v>2.024300105946928</v>
      </c>
      <c r="I64" s="51" t="str">
        <f t="shared" si="2"/>
        <v>HAZARDOUS</v>
      </c>
      <c r="J64" s="132">
        <f t="shared" si="6"/>
        <v>1307.4270508817867</v>
      </c>
      <c r="K64" s="156">
        <f>VLOOKUP(J64,'Radiation Sickness'!$B$5:$F$12,3,TRUE)</f>
        <v>1</v>
      </c>
      <c r="L64" s="156" t="str">
        <f>VLOOKUP(J64,'Radiation Sickness'!$B$5:$F$12,4,TRUE)</f>
        <v>7. Terminal</v>
      </c>
      <c r="M64" s="123"/>
      <c r="N64" s="127"/>
      <c r="O64" s="123"/>
      <c r="P64" s="123"/>
      <c r="Q64" s="123"/>
      <c r="R64" s="123"/>
      <c r="S64" s="123"/>
      <c r="T64" s="2"/>
      <c r="U64" s="2"/>
      <c r="W64" s="56"/>
      <c r="X64" s="56"/>
      <c r="Y64" s="56"/>
      <c r="Z64" s="56"/>
      <c r="AA64" s="56"/>
      <c r="AB64" s="56"/>
      <c r="AC64" s="56"/>
      <c r="AD64" s="56"/>
      <c r="AE64" s="56"/>
    </row>
    <row r="65" spans="2:21" ht="12.75">
      <c r="B65" s="82">
        <f t="shared" si="3"/>
        <v>2.7124143742160443</v>
      </c>
      <c r="C65" s="79">
        <f t="shared" si="4"/>
        <v>196</v>
      </c>
      <c r="D65" s="48">
        <f>IF(C65&lt;=Configure!$E$54,C65/24,IF(C65&lt;=Configure!$E$55,C65/Configure!$E$54,C65/Configure!$E$55))</f>
        <v>8.166666666666666</v>
      </c>
      <c r="E65" s="54" t="str">
        <f>IF(C65&lt;=Configure!$E$54,Configure!$H$54,IF(C65&lt;=Configure!$E$55,Configure!$H$55,Configure!$H$56))</f>
        <v>Days</v>
      </c>
      <c r="F65" s="50">
        <f t="shared" si="0"/>
        <v>1.9390348996556743</v>
      </c>
      <c r="G65" s="51" t="str">
        <f t="shared" si="1"/>
        <v>Dangerous</v>
      </c>
      <c r="H65" s="133">
        <f t="shared" si="5"/>
        <v>1.9390348996556743</v>
      </c>
      <c r="I65" s="51" t="str">
        <f t="shared" si="2"/>
        <v>HAZARDOUS</v>
      </c>
      <c r="J65" s="132">
        <f t="shared" si="6"/>
        <v>1309.3660857814425</v>
      </c>
      <c r="K65" s="156">
        <f>VLOOKUP(J65,'Radiation Sickness'!$B$5:$F$12,3,TRUE)</f>
        <v>1</v>
      </c>
      <c r="L65" s="156" t="str">
        <f>VLOOKUP(J65,'Radiation Sickness'!$B$5:$F$12,4,TRUE)</f>
        <v>7. Terminal</v>
      </c>
      <c r="M65" s="123"/>
      <c r="N65" s="127"/>
      <c r="O65" s="123"/>
      <c r="P65" s="123"/>
      <c r="Q65" s="123"/>
      <c r="R65" s="123"/>
      <c r="S65" s="123"/>
      <c r="T65" s="2"/>
      <c r="U65" s="2"/>
    </row>
    <row r="66" spans="2:21" ht="12.75">
      <c r="B66" s="82">
        <f t="shared" si="3"/>
        <v>2.7304477452986227</v>
      </c>
      <c r="C66" s="79">
        <f t="shared" si="4"/>
        <v>203</v>
      </c>
      <c r="D66" s="48">
        <f>IF(C66&lt;=Configure!$E$54,C66/24,IF(C66&lt;=Configure!$E$55,C66/Configure!$E$54,C66/Configure!$E$55))</f>
        <v>8.458333333333334</v>
      </c>
      <c r="E66" s="54" t="str">
        <f>IF(C66&lt;=Configure!$E$54,Configure!$H$54,IF(C66&lt;=Configure!$E$55,Configure!$H$55,Configure!$H$56))</f>
        <v>Days</v>
      </c>
      <c r="F66" s="50">
        <f t="shared" si="0"/>
        <v>1.8601683668835907</v>
      </c>
      <c r="G66" s="51" t="str">
        <f t="shared" si="1"/>
        <v>Dangerous</v>
      </c>
      <c r="H66" s="133">
        <f t="shared" si="5"/>
        <v>1.8601683668835907</v>
      </c>
      <c r="I66" s="51" t="str">
        <f t="shared" si="2"/>
        <v>HAZARDOUS</v>
      </c>
      <c r="J66" s="132">
        <f t="shared" si="6"/>
        <v>1311.226254148326</v>
      </c>
      <c r="K66" s="156">
        <f>VLOOKUP(J66,'Radiation Sickness'!$B$5:$F$12,3,TRUE)</f>
        <v>1</v>
      </c>
      <c r="L66" s="156" t="str">
        <f>VLOOKUP(J66,'Radiation Sickness'!$B$5:$F$12,4,TRUE)</f>
        <v>7. Terminal</v>
      </c>
      <c r="M66" s="123"/>
      <c r="N66" s="127"/>
      <c r="O66" s="123"/>
      <c r="P66" s="123"/>
      <c r="Q66" s="123"/>
      <c r="R66" s="123"/>
      <c r="S66" s="123"/>
      <c r="T66" s="2"/>
      <c r="U66" s="2"/>
    </row>
    <row r="67" spans="2:21" ht="12.75">
      <c r="B67" s="82">
        <f t="shared" si="3"/>
        <v>2.747869696508518</v>
      </c>
      <c r="C67" s="79">
        <f t="shared" si="4"/>
        <v>210</v>
      </c>
      <c r="D67" s="48">
        <f>IF(C67&lt;=Configure!$E$54,C67/24,IF(C67&lt;=Configure!$E$55,C67/Configure!$E$54,C67/Configure!$E$55))</f>
        <v>8.75</v>
      </c>
      <c r="E67" s="54" t="str">
        <f>IF(C67&lt;=Configure!$E$54,Configure!$H$54,IF(C67&lt;=Configure!$E$55,Configure!$H$55,Configure!$H$56))</f>
        <v>Days</v>
      </c>
      <c r="F67" s="50">
        <f t="shared" si="0"/>
        <v>1.7870236638506012</v>
      </c>
      <c r="G67" s="51" t="str">
        <f t="shared" si="1"/>
        <v>Dangerous</v>
      </c>
      <c r="H67" s="133">
        <f t="shared" si="5"/>
        <v>1.7870236638506012</v>
      </c>
      <c r="I67" s="51" t="str">
        <f t="shared" si="2"/>
        <v>HAZARDOUS</v>
      </c>
      <c r="J67" s="132">
        <f t="shared" si="6"/>
        <v>1313.0132778121765</v>
      </c>
      <c r="K67" s="156">
        <f>VLOOKUP(J67,'Radiation Sickness'!$B$5:$F$12,3,TRUE)</f>
        <v>1</v>
      </c>
      <c r="L67" s="156" t="str">
        <f>VLOOKUP(J67,'Radiation Sickness'!$B$5:$F$12,4,TRUE)</f>
        <v>7. Terminal</v>
      </c>
      <c r="M67" s="123"/>
      <c r="N67" s="127"/>
      <c r="O67" s="123"/>
      <c r="P67" s="123"/>
      <c r="Q67" s="123"/>
      <c r="R67" s="123"/>
      <c r="S67" s="123"/>
      <c r="T67" s="2"/>
      <c r="U67" s="2"/>
    </row>
    <row r="68" spans="2:21" ht="12.75">
      <c r="B68" s="82">
        <f t="shared" si="3"/>
        <v>2.764720332103851</v>
      </c>
      <c r="C68" s="79">
        <f t="shared" si="4"/>
        <v>217</v>
      </c>
      <c r="D68" s="48">
        <f>IF(C68&lt;=Configure!$E$54,C68/24,IF(C68&lt;=Configure!$E$55,C68/Configure!$E$54,C68/Configure!$E$55))</f>
        <v>9.041666666666666</v>
      </c>
      <c r="E68" s="54" t="str">
        <f>IF(C68&lt;=Configure!$E$54,Configure!$H$54,IF(C68&lt;=Configure!$E$55,Configure!$H$55,Configure!$H$56))</f>
        <v>Days</v>
      </c>
      <c r="F68" s="50">
        <f t="shared" si="0"/>
        <v>1.7190150062161822</v>
      </c>
      <c r="G68" s="51" t="str">
        <f t="shared" si="1"/>
        <v>Dangerous</v>
      </c>
      <c r="H68" s="133">
        <f t="shared" si="5"/>
        <v>1.7190150062161822</v>
      </c>
      <c r="I68" s="51" t="str">
        <f t="shared" si="2"/>
        <v>HAZARDOUS</v>
      </c>
      <c r="J68" s="132">
        <f t="shared" si="6"/>
        <v>1314.7322928183928</v>
      </c>
      <c r="K68" s="156">
        <f>VLOOKUP(J68,'Radiation Sickness'!$B$5:$F$12,3,TRUE)</f>
        <v>1</v>
      </c>
      <c r="L68" s="156" t="str">
        <f>VLOOKUP(J68,'Radiation Sickness'!$B$5:$F$12,4,TRUE)</f>
        <v>7. Terminal</v>
      </c>
      <c r="M68" s="123"/>
      <c r="N68" s="127"/>
      <c r="O68" s="123"/>
      <c r="P68" s="123"/>
      <c r="Q68" s="123"/>
      <c r="R68" s="123"/>
      <c r="S68" s="123"/>
      <c r="T68" s="2"/>
      <c r="U68" s="2"/>
    </row>
    <row r="69" spans="2:21" ht="12.75">
      <c r="B69" s="82">
        <f t="shared" si="3"/>
        <v>2.781035935540111</v>
      </c>
      <c r="C69" s="79">
        <f t="shared" si="4"/>
        <v>224</v>
      </c>
      <c r="D69" s="48">
        <f>IF(C69&lt;=Configure!$E$54,C69/24,IF(C69&lt;=Configure!$E$55,C69/Configure!$E$54,C69/Configure!$E$55))</f>
        <v>9.333333333333334</v>
      </c>
      <c r="E69" s="54" t="str">
        <f>IF(C69&lt;=Configure!$E$54,Configure!$H$54,IF(C69&lt;=Configure!$E$55,Configure!$H$55,Configure!$H$56))</f>
        <v>Days</v>
      </c>
      <c r="F69" s="50">
        <f aca="true" t="shared" si="7" ref="F69:F100">$C$30/(10^B69)</f>
        <v>1.6556329630497886</v>
      </c>
      <c r="G69" s="51" t="str">
        <f t="shared" si="1"/>
        <v>Dangerous</v>
      </c>
      <c r="H69" s="133">
        <f t="shared" si="5"/>
        <v>1.6556329630497886</v>
      </c>
      <c r="I69" s="51" t="str">
        <f aca="true" t="shared" si="8" ref="I69:I100">IF(H69&lt;=$N$49,IF(H69&lt;=$N$50,IF(H69&lt;=$N$51,IF(H69&lt;=$N$52,$S$52,$S$51),$S$50),$S$49),$S$48)</f>
        <v>HAZARDOUS</v>
      </c>
      <c r="J69" s="132">
        <f t="shared" si="6"/>
        <v>1316.3879257814426</v>
      </c>
      <c r="K69" s="156">
        <f>VLOOKUP(J69,'Radiation Sickness'!$B$5:$F$12,3,TRUE)</f>
        <v>1</v>
      </c>
      <c r="L69" s="156" t="str">
        <f>VLOOKUP(J69,'Radiation Sickness'!$B$5:$F$12,4,TRUE)</f>
        <v>7. Terminal</v>
      </c>
      <c r="M69" s="123"/>
      <c r="N69" s="127"/>
      <c r="O69" s="123"/>
      <c r="P69" s="123"/>
      <c r="Q69" s="123"/>
      <c r="R69" s="123"/>
      <c r="S69" s="123"/>
      <c r="T69" s="2"/>
      <c r="U69" s="2"/>
    </row>
    <row r="70" spans="2:21" ht="12.75">
      <c r="B70" s="82">
        <f t="shared" si="3"/>
        <v>2.796849439920923</v>
      </c>
      <c r="C70" s="79">
        <f t="shared" si="4"/>
        <v>231</v>
      </c>
      <c r="D70" s="48">
        <f>IF(C70&lt;=Configure!$E$54,C70/24,IF(C70&lt;=Configure!$E$55,C70/Configure!$E$54,C70/Configure!$E$55))</f>
        <v>9.625</v>
      </c>
      <c r="E70" s="54" t="str">
        <f>IF(C70&lt;=Configure!$E$54,Configure!$H$54,IF(C70&lt;=Configure!$E$55,Configure!$H$55,Configure!$H$56))</f>
        <v>Days</v>
      </c>
      <c r="F70" s="50">
        <f t="shared" si="7"/>
        <v>1.59643249837175</v>
      </c>
      <c r="G70" s="51" t="str">
        <f aca="true" t="shared" si="9" ref="G70:G101">IF(F70&lt;=$N$41,IF(F70&lt;=$N$42,IF(F70&lt;=$N$43,IF(F70&lt;=$N$44,$S$44,$S$43),$S$42),$S$41),$S$40)</f>
        <v>Dangerous</v>
      </c>
      <c r="H70" s="133">
        <f t="shared" si="5"/>
        <v>1.59643249837175</v>
      </c>
      <c r="I70" s="51" t="str">
        <f t="shared" si="8"/>
        <v>HAZARDOUS</v>
      </c>
      <c r="J70" s="132">
        <f t="shared" si="6"/>
        <v>1317.9843582798144</v>
      </c>
      <c r="K70" s="156">
        <f>VLOOKUP(J70,'Radiation Sickness'!$B$5:$F$12,3,TRUE)</f>
        <v>1</v>
      </c>
      <c r="L70" s="156" t="str">
        <f>VLOOKUP(J70,'Radiation Sickness'!$B$5:$F$12,4,TRUE)</f>
        <v>7. Terminal</v>
      </c>
      <c r="M70" s="123"/>
      <c r="N70" s="127"/>
      <c r="O70" s="123"/>
      <c r="P70" s="123"/>
      <c r="Q70" s="123"/>
      <c r="R70" s="123"/>
      <c r="S70" s="123"/>
      <c r="T70" s="2"/>
      <c r="U70" s="2"/>
    </row>
    <row r="71" spans="2:21" ht="12.75">
      <c r="B71" s="82">
        <f t="shared" si="3"/>
        <v>2.81219082819837</v>
      </c>
      <c r="C71" s="79">
        <f aca="true" t="shared" si="10" ref="C71:C102">$C$31+C70</f>
        <v>238</v>
      </c>
      <c r="D71" s="48">
        <f>IF(C71&lt;=Configure!$E$54,C71/24,IF(C71&lt;=Configure!$E$55,C71/Configure!$E$54,C71/Configure!$E$55))</f>
        <v>9.916666666666666</v>
      </c>
      <c r="E71" s="54" t="str">
        <f>IF(C71&lt;=Configure!$E$54,Configure!$H$54,IF(C71&lt;=Configure!$E$55,Configure!$H$55,Configure!$H$56))</f>
        <v>Days</v>
      </c>
      <c r="F71" s="50">
        <f t="shared" si="7"/>
        <v>1.5410231814065554</v>
      </c>
      <c r="G71" s="51" t="str">
        <f t="shared" si="9"/>
        <v>Dangerous</v>
      </c>
      <c r="H71" s="133">
        <f t="shared" si="5"/>
        <v>1.5410231814065554</v>
      </c>
      <c r="I71" s="51" t="str">
        <f t="shared" si="8"/>
        <v>HAZARDOUS</v>
      </c>
      <c r="J71" s="132">
        <f t="shared" si="6"/>
        <v>1319.5253814612208</v>
      </c>
      <c r="K71" s="156">
        <f>VLOOKUP(J71,'Radiation Sickness'!$B$5:$F$12,3,TRUE)</f>
        <v>1</v>
      </c>
      <c r="L71" s="156" t="str">
        <f>VLOOKUP(J71,'Radiation Sickness'!$B$5:$F$12,4,TRUE)</f>
        <v>7. Terminal</v>
      </c>
      <c r="M71" s="123"/>
      <c r="N71" s="127"/>
      <c r="O71" s="123"/>
      <c r="P71" s="123"/>
      <c r="Q71" s="123"/>
      <c r="R71" s="123"/>
      <c r="S71" s="123"/>
      <c r="T71" s="2"/>
      <c r="U71" s="2"/>
    </row>
    <row r="72" spans="2:21" ht="12.75">
      <c r="B72" s="82">
        <f t="shared" si="3"/>
        <v>2.8270874753469166</v>
      </c>
      <c r="C72" s="79">
        <f t="shared" si="10"/>
        <v>245</v>
      </c>
      <c r="D72" s="48">
        <f>IF(C72&lt;=Configure!$E$54,C72/24,IF(C72&lt;=Configure!$E$55,C72/Configure!$E$54,C72/Configure!$E$55))</f>
        <v>10.208333333333334</v>
      </c>
      <c r="E72" s="54" t="str">
        <f>IF(C72&lt;=Configure!$E$54,Configure!$H$54,IF(C72&lt;=Configure!$E$55,Configure!$H$55,Configure!$H$56))</f>
        <v>Days</v>
      </c>
      <c r="F72" s="50">
        <f t="shared" si="7"/>
        <v>1.489061121661356</v>
      </c>
      <c r="G72" s="51" t="str">
        <f t="shared" si="9"/>
        <v>Dangerous</v>
      </c>
      <c r="H72" s="133">
        <f t="shared" si="5"/>
        <v>1.489061121661356</v>
      </c>
      <c r="I72" s="51" t="str">
        <f t="shared" si="8"/>
        <v>HAZARDOUS</v>
      </c>
      <c r="J72" s="132">
        <f t="shared" si="6"/>
        <v>1321.014442582882</v>
      </c>
      <c r="K72" s="156">
        <f>VLOOKUP(J72,'Radiation Sickness'!$B$5:$F$12,3,TRUE)</f>
        <v>1</v>
      </c>
      <c r="L72" s="156" t="str">
        <f>VLOOKUP(J72,'Radiation Sickness'!$B$5:$F$12,4,TRUE)</f>
        <v>7. Terminal</v>
      </c>
      <c r="M72" s="2"/>
      <c r="N72" s="72"/>
      <c r="O72" s="2"/>
      <c r="P72" s="2"/>
      <c r="Q72" s="2"/>
      <c r="R72" s="2"/>
      <c r="S72" s="2"/>
      <c r="T72" s="2"/>
      <c r="U72" s="2"/>
    </row>
    <row r="73" spans="2:21" ht="12.75">
      <c r="B73" s="82">
        <f t="shared" si="3"/>
        <v>2.841564442323204</v>
      </c>
      <c r="C73" s="79">
        <f t="shared" si="10"/>
        <v>252</v>
      </c>
      <c r="D73" s="48">
        <f>IF(C73&lt;=Configure!$E$54,C73/24,IF(C73&lt;=Configure!$E$55,C73/Configure!$E$54,C73/Configure!$E$55))</f>
        <v>10.5</v>
      </c>
      <c r="E73" s="54" t="str">
        <f>IF(C73&lt;=Configure!$E$54,Configure!$H$54,IF(C73&lt;=Configure!$E$55,Configure!$H$55,Configure!$H$56))</f>
        <v>Days</v>
      </c>
      <c r="F73" s="50">
        <f t="shared" si="7"/>
        <v>1.440242285575644</v>
      </c>
      <c r="G73" s="51" t="str">
        <f t="shared" si="9"/>
        <v>Dangerous</v>
      </c>
      <c r="H73" s="133">
        <f t="shared" si="5"/>
        <v>1.440242285575644</v>
      </c>
      <c r="I73" s="51" t="str">
        <f t="shared" si="8"/>
        <v>HAZARDOUS</v>
      </c>
      <c r="J73" s="132">
        <f t="shared" si="6"/>
        <v>1322.4546848684577</v>
      </c>
      <c r="K73" s="156">
        <f>VLOOKUP(J73,'Radiation Sickness'!$B$5:$F$12,3,TRUE)</f>
        <v>1</v>
      </c>
      <c r="L73" s="156" t="str">
        <f>VLOOKUP(J73,'Radiation Sickness'!$B$5:$F$12,4,TRUE)</f>
        <v>7. Terminal</v>
      </c>
      <c r="M73" s="2"/>
      <c r="S73" s="2"/>
      <c r="T73" s="2"/>
      <c r="U73" s="2"/>
    </row>
    <row r="74" spans="2:21" ht="12.75">
      <c r="B74" s="82">
        <f t="shared" si="3"/>
        <v>2.855644729741107</v>
      </c>
      <c r="C74" s="79">
        <f t="shared" si="10"/>
        <v>259</v>
      </c>
      <c r="D74" s="48">
        <f>IF(C74&lt;=Configure!$E$54,C74/24,IF(C74&lt;=Configure!$E$55,C74/Configure!$E$54,C74/Configure!$E$55))</f>
        <v>10.791666666666666</v>
      </c>
      <c r="E74" s="54" t="str">
        <f>IF(C74&lt;=Configure!$E$54,Configure!$H$54,IF(C74&lt;=Configure!$E$55,Configure!$H$55,Configure!$H$56))</f>
        <v>Days</v>
      </c>
      <c r="F74" s="50">
        <f t="shared" si="7"/>
        <v>1.3942969272093726</v>
      </c>
      <c r="G74" s="51" t="str">
        <f t="shared" si="9"/>
        <v>Dangerous</v>
      </c>
      <c r="H74" s="133">
        <f t="shared" si="5"/>
        <v>1.3942969272093726</v>
      </c>
      <c r="I74" s="51" t="str">
        <f t="shared" si="8"/>
        <v>HAZARDOUS</v>
      </c>
      <c r="J74" s="132">
        <f t="shared" si="6"/>
        <v>1323.848981795667</v>
      </c>
      <c r="K74" s="156">
        <f>VLOOKUP(J74,'Radiation Sickness'!$B$5:$F$12,3,TRUE)</f>
        <v>1</v>
      </c>
      <c r="L74" s="156" t="str">
        <f>VLOOKUP(J74,'Radiation Sickness'!$B$5:$F$12,4,TRUE)</f>
        <v>7. Terminal</v>
      </c>
      <c r="M74" s="2"/>
      <c r="S74" s="2"/>
      <c r="T74" s="2"/>
      <c r="U74" s="2"/>
    </row>
    <row r="75" spans="2:21" ht="12.75">
      <c r="B75" s="82">
        <f t="shared" si="3"/>
        <v>2.869349497710537</v>
      </c>
      <c r="C75" s="79">
        <f t="shared" si="10"/>
        <v>266</v>
      </c>
      <c r="D75" s="48">
        <f>IF(C75&lt;=Configure!$E$54,C75/24,IF(C75&lt;=Configure!$E$55,C75/Configure!$E$54,C75/Configure!$E$55))</f>
        <v>11.083333333333334</v>
      </c>
      <c r="E75" s="54" t="str">
        <f>IF(C75&lt;=Configure!$E$54,Configure!$H$54,IF(C75&lt;=Configure!$E$55,Configure!$H$55,Configure!$H$56))</f>
        <v>Days</v>
      </c>
      <c r="F75" s="50">
        <f t="shared" si="7"/>
        <v>1.3509849229050002</v>
      </c>
      <c r="G75" s="51" t="str">
        <f t="shared" si="9"/>
        <v>Dangerous</v>
      </c>
      <c r="H75" s="133">
        <f t="shared" si="5"/>
        <v>1.3509849229050002</v>
      </c>
      <c r="I75" s="51" t="str">
        <f t="shared" si="8"/>
        <v>HAZARDOUS</v>
      </c>
      <c r="J75" s="132">
        <f t="shared" si="6"/>
        <v>1325.1999667185719</v>
      </c>
      <c r="K75" s="156">
        <f>VLOOKUP(J75,'Radiation Sickness'!$B$5:$F$12,3,TRUE)</f>
        <v>1</v>
      </c>
      <c r="L75" s="156" t="str">
        <f>VLOOKUP(J75,'Radiation Sickness'!$B$5:$F$12,4,TRUE)</f>
        <v>7. Terminal</v>
      </c>
      <c r="M75" s="2"/>
      <c r="S75" s="2"/>
      <c r="T75" s="2"/>
      <c r="U75" s="2"/>
    </row>
    <row r="76" spans="2:21" ht="12.75">
      <c r="B76" s="82">
        <f t="shared" si="3"/>
        <v>2.8826982571154205</v>
      </c>
      <c r="C76" s="79">
        <f t="shared" si="10"/>
        <v>273</v>
      </c>
      <c r="D76" s="48">
        <f>IF(C76&lt;=Configure!$E$54,C76/24,IF(C76&lt;=Configure!$E$55,C76/Configure!$E$54,C76/Configure!$E$55))</f>
        <v>11.375</v>
      </c>
      <c r="E76" s="54" t="str">
        <f>IF(C76&lt;=Configure!$E$54,Configure!$H$54,IF(C76&lt;=Configure!$E$55,Configure!$H$55,Configure!$H$56))</f>
        <v>Days</v>
      </c>
      <c r="F76" s="50">
        <f t="shared" si="7"/>
        <v>1.3100918438285278</v>
      </c>
      <c r="G76" s="51" t="str">
        <f t="shared" si="9"/>
        <v>Dangerous</v>
      </c>
      <c r="H76" s="133">
        <f t="shared" si="5"/>
        <v>1.3100918438285278</v>
      </c>
      <c r="I76" s="51" t="str">
        <f t="shared" si="8"/>
        <v>HAZARDOUS</v>
      </c>
      <c r="J76" s="132">
        <f t="shared" si="6"/>
        <v>1326.5100585624004</v>
      </c>
      <c r="K76" s="156">
        <f>VLOOKUP(J76,'Radiation Sickness'!$B$5:$F$12,3,TRUE)</f>
        <v>1</v>
      </c>
      <c r="L76" s="156" t="str">
        <f>VLOOKUP(J76,'Radiation Sickness'!$B$5:$F$12,4,TRUE)</f>
        <v>7. Terminal</v>
      </c>
      <c r="M76" s="2"/>
      <c r="S76" s="2"/>
      <c r="T76" s="2"/>
      <c r="U76" s="2"/>
    </row>
    <row r="77" spans="2:21" ht="12.75">
      <c r="B77" s="82">
        <f t="shared" si="3"/>
        <v>2.895709036670983</v>
      </c>
      <c r="C77" s="79">
        <f t="shared" si="10"/>
        <v>280</v>
      </c>
      <c r="D77" s="48">
        <f>IF(C77&lt;=Configure!$E$54,C77/24,IF(C77&lt;=Configure!$E$55,C77/Configure!$E$54,C77/Configure!$E$55))</f>
        <v>11.666666666666666</v>
      </c>
      <c r="E77" s="54" t="str">
        <f>IF(C77&lt;=Configure!$E$54,Configure!$H$54,IF(C77&lt;=Configure!$E$55,Configure!$H$55,Configure!$H$56))</f>
        <v>Days</v>
      </c>
      <c r="F77" s="50">
        <f t="shared" si="7"/>
        <v>1.271425634193701</v>
      </c>
      <c r="G77" s="51" t="str">
        <f t="shared" si="9"/>
        <v>Dangerous</v>
      </c>
      <c r="H77" s="133">
        <f t="shared" si="5"/>
        <v>1.271425634193701</v>
      </c>
      <c r="I77" s="51" t="str">
        <f t="shared" si="8"/>
        <v>HAZARDOUS</v>
      </c>
      <c r="J77" s="132">
        <f t="shared" si="6"/>
        <v>1327.7814841965942</v>
      </c>
      <c r="K77" s="156">
        <f>VLOOKUP(J77,'Radiation Sickness'!$B$5:$F$12,3,TRUE)</f>
        <v>1</v>
      </c>
      <c r="L77" s="156" t="str">
        <f>VLOOKUP(J77,'Radiation Sickness'!$B$5:$F$12,4,TRUE)</f>
        <v>7. Terminal</v>
      </c>
      <c r="M77" s="2"/>
      <c r="S77" s="2"/>
      <c r="T77" s="2"/>
      <c r="U77" s="2"/>
    </row>
    <row r="78" spans="2:21" ht="12.75">
      <c r="B78" s="82">
        <f t="shared" si="3"/>
        <v>2.9083985293499532</v>
      </c>
      <c r="C78" s="79">
        <f t="shared" si="10"/>
        <v>287</v>
      </c>
      <c r="D78" s="48">
        <f>IF(C78&lt;=Configure!$E$54,C78/24,IF(C78&lt;=Configure!$E$55,C78/Configure!$E$54,C78/Configure!$E$55))</f>
        <v>11.958333333333334</v>
      </c>
      <c r="E78" s="54" t="str">
        <f>IF(C78&lt;=Configure!$E$54,Configure!$H$54,IF(C78&lt;=Configure!$E$55,Configure!$H$55,Configure!$H$56))</f>
        <v>Days</v>
      </c>
      <c r="F78" s="50">
        <f t="shared" si="7"/>
        <v>1.234813789297597</v>
      </c>
      <c r="G78" s="51" t="str">
        <f t="shared" si="9"/>
        <v>Dangerous</v>
      </c>
      <c r="H78" s="133">
        <f t="shared" si="5"/>
        <v>1.234813789297597</v>
      </c>
      <c r="I78" s="51" t="str">
        <f t="shared" si="8"/>
        <v>HAZARDOUS</v>
      </c>
      <c r="J78" s="132">
        <f t="shared" si="6"/>
        <v>1329.0162979858917</v>
      </c>
      <c r="K78" s="156">
        <f>VLOOKUP(J78,'Radiation Sickness'!$B$5:$F$12,3,TRUE)</f>
        <v>1</v>
      </c>
      <c r="L78" s="156" t="str">
        <f>VLOOKUP(J78,'Radiation Sickness'!$B$5:$F$12,4,TRUE)</f>
        <v>7. Terminal</v>
      </c>
      <c r="M78" s="2"/>
      <c r="S78" s="2"/>
      <c r="T78" s="2"/>
      <c r="U78" s="2"/>
    </row>
    <row r="79" spans="2:21" ht="12.75">
      <c r="B79" s="82">
        <f t="shared" si="3"/>
        <v>2.920782221161602</v>
      </c>
      <c r="C79" s="79">
        <f t="shared" si="10"/>
        <v>294</v>
      </c>
      <c r="D79" s="48">
        <f>IF(C79&lt;=Configure!$E$54,C79/24,IF(C79&lt;=Configure!$E$55,C79/Configure!$E$54,C79/Configure!$E$55))</f>
        <v>12.25</v>
      </c>
      <c r="E79" s="54" t="str">
        <f>IF(C79&lt;=Configure!$E$54,Configure!$H$54,IF(C79&lt;=Configure!$E$55,Configure!$H$55,Configure!$H$56))</f>
        <v>Days</v>
      </c>
      <c r="F79" s="50">
        <f t="shared" si="7"/>
        <v>1.200100948077137</v>
      </c>
      <c r="G79" s="51" t="str">
        <f t="shared" si="9"/>
        <v>Dangerous</v>
      </c>
      <c r="H79" s="133">
        <f t="shared" si="5"/>
        <v>1.200100948077137</v>
      </c>
      <c r="I79" s="51" t="str">
        <f t="shared" si="8"/>
        <v>HAZARDOUS</v>
      </c>
      <c r="J79" s="132">
        <f t="shared" si="6"/>
        <v>1330.2163989339688</v>
      </c>
      <c r="K79" s="156">
        <f>VLOOKUP(J79,'Radiation Sickness'!$B$5:$F$12,3,TRUE)</f>
        <v>1</v>
      </c>
      <c r="L79" s="156" t="str">
        <f>VLOOKUP(J79,'Radiation Sickness'!$B$5:$F$12,4,TRUE)</f>
        <v>7. Terminal</v>
      </c>
      <c r="M79" s="2"/>
      <c r="S79" s="2"/>
      <c r="T79" s="2"/>
      <c r="U79" s="2"/>
    </row>
    <row r="80" spans="2:21" ht="12.75">
      <c r="B80" s="82">
        <f t="shared" si="3"/>
        <v>2.932874504775836</v>
      </c>
      <c r="C80" s="79">
        <f t="shared" si="10"/>
        <v>301</v>
      </c>
      <c r="D80" s="48">
        <f>IF(C80&lt;=Configure!$E$54,C80/24,IF(C80&lt;=Configure!$E$55,C80/Configure!$E$54,C80/Configure!$E$55))</f>
        <v>12.541666666666666</v>
      </c>
      <c r="E80" s="54" t="str">
        <f>IF(C80&lt;=Configure!$E$54,Configure!$H$54,IF(C80&lt;=Configure!$E$55,Configure!$H$55,Configure!$H$56))</f>
        <v>Days</v>
      </c>
      <c r="F80" s="50">
        <f t="shared" si="7"/>
        <v>1.1671468310917823</v>
      </c>
      <c r="G80" s="51" t="str">
        <f t="shared" si="9"/>
        <v>Dangerous</v>
      </c>
      <c r="H80" s="133">
        <f t="shared" si="5"/>
        <v>1.1671468310917823</v>
      </c>
      <c r="I80" s="51" t="str">
        <f t="shared" si="8"/>
        <v>HAZARDOUS</v>
      </c>
      <c r="J80" s="132">
        <f t="shared" si="6"/>
        <v>1331.3835457650605</v>
      </c>
      <c r="K80" s="156">
        <f>VLOOKUP(J80,'Radiation Sickness'!$B$5:$F$12,3,TRUE)</f>
        <v>1</v>
      </c>
      <c r="L80" s="156" t="str">
        <f>VLOOKUP(J80,'Radiation Sickness'!$B$5:$F$12,4,TRUE)</f>
        <v>7. Terminal</v>
      </c>
      <c r="M80" s="2"/>
      <c r="S80" s="2"/>
      <c r="T80" s="2"/>
      <c r="U80" s="2"/>
    </row>
    <row r="81" spans="2:21" ht="12.75">
      <c r="B81" s="82">
        <f t="shared" si="3"/>
        <v>2.944688780083388</v>
      </c>
      <c r="C81" s="79">
        <f t="shared" si="10"/>
        <v>308</v>
      </c>
      <c r="D81" s="48">
        <f>IF(C81&lt;=Configure!$E$54,C81/24,IF(C81&lt;=Configure!$E$55,C81/Configure!$E$54,C81/Configure!$E$55))</f>
        <v>12.833333333333334</v>
      </c>
      <c r="E81" s="54" t="str">
        <f>IF(C81&lt;=Configure!$E$54,Configure!$H$54,IF(C81&lt;=Configure!$E$55,Configure!$H$55,Configure!$H$56))</f>
        <v>Days</v>
      </c>
      <c r="F81" s="50">
        <f t="shared" si="7"/>
        <v>1.1358244676604514</v>
      </c>
      <c r="G81" s="51" t="str">
        <f t="shared" si="9"/>
        <v>Dangerous</v>
      </c>
      <c r="H81" s="133">
        <f t="shared" si="5"/>
        <v>1.1358244676604514</v>
      </c>
      <c r="I81" s="51" t="str">
        <f t="shared" si="8"/>
        <v>HAZARDOUS</v>
      </c>
      <c r="J81" s="132">
        <f t="shared" si="6"/>
        <v>1332.519370232721</v>
      </c>
      <c r="K81" s="156">
        <f>VLOOKUP(J81,'Radiation Sickness'!$B$5:$F$12,3,TRUE)</f>
        <v>1</v>
      </c>
      <c r="L81" s="156" t="str">
        <f>VLOOKUP(J81,'Radiation Sickness'!$B$5:$F$12,4,TRUE)</f>
        <v>7. Terminal</v>
      </c>
      <c r="M81" s="2"/>
      <c r="S81" s="2"/>
      <c r="T81" s="2"/>
      <c r="U81" s="2"/>
    </row>
    <row r="82" spans="2:21" ht="12.75">
      <c r="B82" s="82">
        <f t="shared" si="3"/>
        <v>2.9562375434540753</v>
      </c>
      <c r="C82" s="79">
        <f t="shared" si="10"/>
        <v>315</v>
      </c>
      <c r="D82" s="48">
        <f>IF(C82&lt;=Configure!$E$54,C82/24,IF(C82&lt;=Configure!$E$55,C82/Configure!$E$54,C82/Configure!$E$55))</f>
        <v>13.125</v>
      </c>
      <c r="E82" s="54" t="str">
        <f>IF(C82&lt;=Configure!$E$54,Configure!$H$54,IF(C82&lt;=Configure!$E$55,Configure!$H$55,Configure!$H$56))</f>
        <v>Days</v>
      </c>
      <c r="F82" s="50">
        <f t="shared" si="7"/>
        <v>1.1060186660921976</v>
      </c>
      <c r="G82" s="51" t="str">
        <f t="shared" si="9"/>
        <v>Dangerous</v>
      </c>
      <c r="H82" s="133">
        <f t="shared" si="5"/>
        <v>1.1060186660921976</v>
      </c>
      <c r="I82" s="51" t="str">
        <f t="shared" si="8"/>
        <v>HAZARDOUS</v>
      </c>
      <c r="J82" s="132">
        <f t="shared" si="6"/>
        <v>1333.6253888988133</v>
      </c>
      <c r="K82" s="156">
        <f>VLOOKUP(J82,'Radiation Sickness'!$B$5:$F$12,3,TRUE)</f>
        <v>1</v>
      </c>
      <c r="L82" s="156" t="str">
        <f>VLOOKUP(J82,'Radiation Sickness'!$B$5:$F$12,4,TRUE)</f>
        <v>7. Terminal</v>
      </c>
      <c r="M82" s="2"/>
      <c r="S82" s="2"/>
      <c r="T82" s="2"/>
      <c r="U82" s="2"/>
    </row>
    <row r="83" spans="2:21" ht="12.75">
      <c r="B83" s="82">
        <f t="shared" si="3"/>
        <v>2.9675324671839536</v>
      </c>
      <c r="C83" s="79">
        <f t="shared" si="10"/>
        <v>322</v>
      </c>
      <c r="D83" s="48">
        <f>IF(C83&lt;=Configure!$E$54,C83/24,IF(C83&lt;=Configure!$E$55,C83/Configure!$E$54,C83/Configure!$E$55))</f>
        <v>13.416666666666666</v>
      </c>
      <c r="E83" s="54" t="str">
        <f>IF(C83&lt;=Configure!$E$54,Configure!$H$54,IF(C83&lt;=Configure!$E$55,Configure!$H$55,Configure!$H$56))</f>
        <v>Days</v>
      </c>
      <c r="F83" s="50">
        <f t="shared" si="7"/>
        <v>1.0776246891273997</v>
      </c>
      <c r="G83" s="51" t="str">
        <f t="shared" si="9"/>
        <v>Dangerous</v>
      </c>
      <c r="H83" s="133">
        <f t="shared" si="5"/>
        <v>1.0776246891273997</v>
      </c>
      <c r="I83" s="51" t="str">
        <f t="shared" si="8"/>
        <v>HAZARDOUS</v>
      </c>
      <c r="J83" s="132">
        <f t="shared" si="6"/>
        <v>1334.7030135879406</v>
      </c>
      <c r="K83" s="156">
        <f>VLOOKUP(J83,'Radiation Sickness'!$B$5:$F$12,3,TRUE)</f>
        <v>1</v>
      </c>
      <c r="L83" s="156" t="str">
        <f>VLOOKUP(J83,'Radiation Sickness'!$B$5:$F$12,4,TRUE)</f>
        <v>7. Terminal</v>
      </c>
      <c r="M83" s="2"/>
      <c r="S83" s="2"/>
      <c r="T83" s="2"/>
      <c r="U83" s="2"/>
    </row>
    <row r="84" spans="2:21" ht="12.75">
      <c r="B84" s="82">
        <f t="shared" si="3"/>
        <v>2.9785844703976703</v>
      </c>
      <c r="C84" s="79">
        <f t="shared" si="10"/>
        <v>329</v>
      </c>
      <c r="D84" s="48">
        <f>IF(C84&lt;=Configure!$E$54,C84/24,IF(C84&lt;=Configure!$E$55,C84/Configure!$E$54,C84/Configure!$E$55))</f>
        <v>13.708333333333334</v>
      </c>
      <c r="E84" s="54" t="str">
        <f>IF(C84&lt;=Configure!$E$54,Configure!$H$54,IF(C84&lt;=Configure!$E$55,Configure!$H$55,Configure!$H$56))</f>
        <v>Days</v>
      </c>
      <c r="F84" s="50">
        <f t="shared" si="7"/>
        <v>1.050547103288835</v>
      </c>
      <c r="G84" s="51" t="str">
        <f t="shared" si="9"/>
        <v>Dangerous</v>
      </c>
      <c r="H84" s="133">
        <f t="shared" si="5"/>
        <v>1.050547103288835</v>
      </c>
      <c r="I84" s="51" t="str">
        <f t="shared" si="8"/>
        <v>HAZARDOUS</v>
      </c>
      <c r="J84" s="132">
        <f t="shared" si="6"/>
        <v>1335.7535606912295</v>
      </c>
      <c r="K84" s="156">
        <f>VLOOKUP(J84,'Radiation Sickness'!$B$5:$F$12,3,TRUE)</f>
        <v>1</v>
      </c>
      <c r="L84" s="156" t="str">
        <f>VLOOKUP(J84,'Radiation Sickness'!$B$5:$F$12,4,TRUE)</f>
        <v>7. Terminal</v>
      </c>
      <c r="M84" s="2"/>
      <c r="S84" s="2"/>
      <c r="T84" s="2"/>
      <c r="U84" s="2"/>
    </row>
    <row r="85" spans="2:21" ht="12.75">
      <c r="B85" s="82">
        <f t="shared" si="3"/>
        <v>2.9894037824856685</v>
      </c>
      <c r="C85" s="79">
        <f t="shared" si="10"/>
        <v>336</v>
      </c>
      <c r="D85" s="48">
        <f>IF(C85&lt;=Configure!$E$54,C85/24,IF(C85&lt;=Configure!$E$55,C85/Configure!$E$54,C85/Configure!$E$55))</f>
        <v>14</v>
      </c>
      <c r="E85" s="54" t="str">
        <f>IF(C85&lt;=Configure!$E$54,Configure!$H$54,IF(C85&lt;=Configure!$E$55,Configure!$H$55,Configure!$H$56))</f>
        <v>Days</v>
      </c>
      <c r="F85" s="50">
        <f t="shared" si="7"/>
        <v>1.024698776167794</v>
      </c>
      <c r="G85" s="51" t="str">
        <f t="shared" si="9"/>
        <v>Dangerous</v>
      </c>
      <c r="H85" s="133">
        <f t="shared" si="5"/>
        <v>1.024698776167794</v>
      </c>
      <c r="I85" s="51" t="str">
        <f t="shared" si="8"/>
        <v>HAZARDOUS</v>
      </c>
      <c r="J85" s="132">
        <f t="shared" si="6"/>
        <v>1336.7782594673972</v>
      </c>
      <c r="K85" s="156">
        <f>VLOOKUP(J85,'Radiation Sickness'!$B$5:$F$12,3,TRUE)</f>
        <v>1</v>
      </c>
      <c r="L85" s="156" t="str">
        <f>VLOOKUP(J85,'Radiation Sickness'!$B$5:$F$12,4,TRUE)</f>
        <v>7. Terminal</v>
      </c>
      <c r="M85" s="2"/>
      <c r="S85" s="2"/>
      <c r="T85" s="2"/>
      <c r="U85" s="2"/>
    </row>
    <row r="86" spans="2:21" ht="12.75">
      <c r="B86" s="82">
        <f t="shared" si="3"/>
        <v>3</v>
      </c>
      <c r="C86" s="79">
        <f t="shared" si="10"/>
        <v>343</v>
      </c>
      <c r="D86" s="48">
        <f>IF(C86&lt;=Configure!$E$54,C86/24,IF(C86&lt;=Configure!$E$55,C86/Configure!$E$54,C86/Configure!$E$55))</f>
        <v>14.291666666666666</v>
      </c>
      <c r="E86" s="54" t="str">
        <f>IF(C86&lt;=Configure!$E$54,Configure!$H$54,IF(C86&lt;=Configure!$E$55,Configure!$H$55,Configure!$H$56))</f>
        <v>Days</v>
      </c>
      <c r="F86" s="50">
        <f t="shared" si="7"/>
        <v>1</v>
      </c>
      <c r="G86" s="51" t="str">
        <f t="shared" si="9"/>
        <v>Short Trips</v>
      </c>
      <c r="H86" s="133">
        <f t="shared" si="5"/>
        <v>1</v>
      </c>
      <c r="I86" s="51" t="str">
        <f t="shared" si="8"/>
        <v>Adequate</v>
      </c>
      <c r="J86" s="132">
        <f t="shared" si="6"/>
        <v>1337.7782594673972</v>
      </c>
      <c r="K86" s="156">
        <f>VLOOKUP(J86,'Radiation Sickness'!$B$5:$F$12,3,TRUE)</f>
        <v>1</v>
      </c>
      <c r="L86" s="156" t="str">
        <f>VLOOKUP(J86,'Radiation Sickness'!$B$5:$F$12,4,TRUE)</f>
        <v>7. Terminal</v>
      </c>
      <c r="M86" s="2"/>
      <c r="S86" s="2"/>
      <c r="T86" s="2"/>
      <c r="U86" s="2"/>
    </row>
    <row r="87" spans="2:21" ht="12.75">
      <c r="B87" s="82">
        <f t="shared" si="3"/>
        <v>3.0103821378018543</v>
      </c>
      <c r="C87" s="79">
        <f t="shared" si="10"/>
        <v>350</v>
      </c>
      <c r="D87" s="48">
        <f>IF(C87&lt;=Configure!$E$54,C87/24,IF(C87&lt;=Configure!$E$55,C87/Configure!$E$54,C87/Configure!$E$55))</f>
        <v>14.583333333333334</v>
      </c>
      <c r="E87" s="54" t="str">
        <f>IF(C87&lt;=Configure!$E$54,Configure!$H$54,IF(C87&lt;=Configure!$E$55,Configure!$H$55,Configure!$H$56))</f>
        <v>Days</v>
      </c>
      <c r="F87" s="50">
        <f t="shared" si="7"/>
        <v>0.9763777234219302</v>
      </c>
      <c r="G87" s="51" t="str">
        <f t="shared" si="9"/>
        <v>Short Trips</v>
      </c>
      <c r="H87" s="133">
        <f t="shared" si="5"/>
        <v>0.9763777234219302</v>
      </c>
      <c r="I87" s="51" t="str">
        <f t="shared" si="8"/>
        <v>Adequate</v>
      </c>
      <c r="J87" s="132">
        <f t="shared" si="6"/>
        <v>1338.754637190819</v>
      </c>
      <c r="K87" s="156">
        <f>VLOOKUP(J87,'Radiation Sickness'!$B$5:$F$12,3,TRUE)</f>
        <v>1</v>
      </c>
      <c r="L87" s="156" t="str">
        <f>VLOOKUP(J87,'Radiation Sickness'!$B$5:$F$12,4,TRUE)</f>
        <v>7. Terminal</v>
      </c>
      <c r="M87" s="2"/>
      <c r="S87" s="2"/>
      <c r="T87" s="2"/>
      <c r="U87" s="2"/>
    </row>
    <row r="88" spans="2:21" ht="12.75">
      <c r="B88" s="82">
        <f t="shared" si="3"/>
        <v>3.0205586751439273</v>
      </c>
      <c r="C88" s="79">
        <f t="shared" si="10"/>
        <v>357</v>
      </c>
      <c r="D88" s="48">
        <f>IF(C88&lt;=Configure!$E$54,C88/24,IF(C88&lt;=Configure!$E$55,C88/Configure!$E$54,C88/Configure!$E$55))</f>
        <v>14.875</v>
      </c>
      <c r="E88" s="54" t="str">
        <f>IF(C88&lt;=Configure!$E$54,Configure!$H$54,IF(C88&lt;=Configure!$E$55,Configure!$H$55,Configure!$H$56))</f>
        <v>Days</v>
      </c>
      <c r="F88" s="50">
        <f t="shared" si="7"/>
        <v>0.9537648761985976</v>
      </c>
      <c r="G88" s="51" t="str">
        <f t="shared" si="9"/>
        <v>Short Trips</v>
      </c>
      <c r="H88" s="133">
        <f t="shared" si="5"/>
        <v>0.9537648761985976</v>
      </c>
      <c r="I88" s="51" t="str">
        <f t="shared" si="8"/>
        <v>Adequate</v>
      </c>
      <c r="J88" s="132">
        <f t="shared" si="6"/>
        <v>1339.7084020670177</v>
      </c>
      <c r="K88" s="156">
        <f>VLOOKUP(J88,'Radiation Sickness'!$B$5:$F$12,3,TRUE)</f>
        <v>1</v>
      </c>
      <c r="L88" s="156" t="str">
        <f>VLOOKUP(J88,'Radiation Sickness'!$B$5:$F$12,4,TRUE)</f>
        <v>7. Terminal</v>
      </c>
      <c r="M88" s="2"/>
      <c r="S88" s="2"/>
      <c r="T88" s="2"/>
      <c r="U88" s="2"/>
    </row>
    <row r="89" spans="2:21" ht="12.75">
      <c r="B89" s="82">
        <f t="shared" si="3"/>
        <v>3.030537597277885</v>
      </c>
      <c r="C89" s="79">
        <f t="shared" si="10"/>
        <v>364</v>
      </c>
      <c r="D89" s="48">
        <f>IF(C89&lt;=Configure!$E$54,C89/24,IF(C89&lt;=Configure!$E$55,C89/Configure!$E$54,C89/Configure!$E$55))</f>
        <v>15.166666666666666</v>
      </c>
      <c r="E89" s="54" t="str">
        <f>IF(C89&lt;=Configure!$E$54,Configure!$H$54,IF(C89&lt;=Configure!$E$55,Configure!$H$55,Configure!$H$56))</f>
        <v>Days</v>
      </c>
      <c r="F89" s="50">
        <f t="shared" si="7"/>
        <v>0.9320997741028992</v>
      </c>
      <c r="G89" s="51" t="str">
        <f t="shared" si="9"/>
        <v>Short Trips</v>
      </c>
      <c r="H89" s="133">
        <f t="shared" si="5"/>
        <v>0.9320997741028992</v>
      </c>
      <c r="I89" s="51" t="str">
        <f t="shared" si="8"/>
        <v>Adequate</v>
      </c>
      <c r="J89" s="132">
        <f t="shared" si="6"/>
        <v>1340.6405018411206</v>
      </c>
      <c r="K89" s="156">
        <f>VLOOKUP(J89,'Radiation Sickness'!$B$5:$F$12,3,TRUE)</f>
        <v>1</v>
      </c>
      <c r="L89" s="156" t="str">
        <f>VLOOKUP(J89,'Radiation Sickness'!$B$5:$F$12,4,TRUE)</f>
        <v>7. Terminal</v>
      </c>
      <c r="M89" s="2"/>
      <c r="S89" s="2"/>
      <c r="T89" s="2"/>
      <c r="U89" s="2"/>
    </row>
    <row r="90" spans="2:21" ht="12.75">
      <c r="B90" s="82">
        <f t="shared" si="3"/>
        <v>3.040326433098461</v>
      </c>
      <c r="C90" s="79">
        <f t="shared" si="10"/>
        <v>371</v>
      </c>
      <c r="D90" s="48">
        <f>IF(C90&lt;=Configure!$E$54,C90/24,IF(C90&lt;=Configure!$E$55,C90/Configure!$E$54,C90/Configure!$E$55))</f>
        <v>15.458333333333334</v>
      </c>
      <c r="E90" s="54" t="str">
        <f>IF(C90&lt;=Configure!$E$54,Configure!$H$54,IF(C90&lt;=Configure!$E$55,Configure!$H$55,Configure!$H$56))</f>
        <v>Days</v>
      </c>
      <c r="F90" s="50">
        <f t="shared" si="7"/>
        <v>0.911325593102545</v>
      </c>
      <c r="G90" s="51" t="str">
        <f t="shared" si="9"/>
        <v>Short Trips</v>
      </c>
      <c r="H90" s="133">
        <f t="shared" si="5"/>
        <v>0.911325593102545</v>
      </c>
      <c r="I90" s="51" t="str">
        <f t="shared" si="8"/>
        <v>Adequate</v>
      </c>
      <c r="J90" s="132">
        <f t="shared" si="6"/>
        <v>1341.551827434223</v>
      </c>
      <c r="K90" s="156">
        <f>VLOOKUP(J90,'Radiation Sickness'!$B$5:$F$12,3,TRUE)</f>
        <v>1</v>
      </c>
      <c r="L90" s="156" t="str">
        <f>VLOOKUP(J90,'Radiation Sickness'!$B$5:$F$12,4,TRUE)</f>
        <v>7. Terminal</v>
      </c>
      <c r="M90" s="2"/>
      <c r="S90" s="2"/>
      <c r="T90" s="2"/>
      <c r="U90" s="2"/>
    </row>
    <row r="91" spans="2:21" ht="12.75">
      <c r="B91" s="82">
        <f t="shared" si="3"/>
        <v>3.0499322892687615</v>
      </c>
      <c r="C91" s="79">
        <f t="shared" si="10"/>
        <v>378</v>
      </c>
      <c r="D91" s="48">
        <f>IF(C91&lt;=Configure!$E$54,C91/24,IF(C91&lt;=Configure!$E$55,C91/Configure!$E$54,C91/Configure!$E$55))</f>
        <v>15.75</v>
      </c>
      <c r="E91" s="54" t="str">
        <f>IF(C91&lt;=Configure!$E$54,Configure!$H$54,IF(C91&lt;=Configure!$E$55,Configure!$H$55,Configure!$H$56))</f>
        <v>Days</v>
      </c>
      <c r="F91" s="50">
        <f t="shared" si="7"/>
        <v>0.8913899036510584</v>
      </c>
      <c r="G91" s="51" t="str">
        <f t="shared" si="9"/>
        <v>Short Trips</v>
      </c>
      <c r="H91" s="133">
        <f t="shared" si="5"/>
        <v>0.8913899036510584</v>
      </c>
      <c r="I91" s="51" t="str">
        <f t="shared" si="8"/>
        <v>Adequate</v>
      </c>
      <c r="J91" s="132">
        <f t="shared" si="6"/>
        <v>1342.443217337874</v>
      </c>
      <c r="K91" s="156">
        <f>VLOOKUP(J91,'Radiation Sickness'!$B$5:$F$12,3,TRUE)</f>
        <v>1</v>
      </c>
      <c r="L91" s="156" t="str">
        <f>VLOOKUP(J91,'Radiation Sickness'!$B$5:$F$12,4,TRUE)</f>
        <v>7. Terminal</v>
      </c>
      <c r="M91" s="2"/>
      <c r="S91" s="2"/>
      <c r="T91" s="2"/>
      <c r="U91" s="2"/>
    </row>
    <row r="92" spans="2:21" ht="12.75">
      <c r="B92" s="82">
        <f t="shared" si="3"/>
        <v>3.0593618812142602</v>
      </c>
      <c r="C92" s="79">
        <f t="shared" si="10"/>
        <v>385</v>
      </c>
      <c r="D92" s="48">
        <f>IF(C92&lt;=Configure!$E$54,C92/24,IF(C92&lt;=Configure!$E$55,C92/Configure!$E$54,C92/Configure!$E$55))</f>
        <v>16.041666666666668</v>
      </c>
      <c r="E92" s="54" t="str">
        <f>IF(C92&lt;=Configure!$E$54,Configure!$H$54,IF(C92&lt;=Configure!$E$55,Configure!$H$55,Configure!$H$56))</f>
        <v>Days</v>
      </c>
      <c r="F92" s="50">
        <f t="shared" si="7"/>
        <v>0.8722442572463344</v>
      </c>
      <c r="G92" s="51" t="str">
        <f t="shared" si="9"/>
        <v>Short Trips</v>
      </c>
      <c r="H92" s="133">
        <f t="shared" si="5"/>
        <v>0.8722442572463344</v>
      </c>
      <c r="I92" s="51" t="str">
        <f t="shared" si="8"/>
        <v>Adequate</v>
      </c>
      <c r="J92" s="132">
        <f t="shared" si="6"/>
        <v>1343.3154615951205</v>
      </c>
      <c r="K92" s="156">
        <f>VLOOKUP(J92,'Radiation Sickness'!$B$5:$F$12,3,TRUE)</f>
        <v>1</v>
      </c>
      <c r="L92" s="156" t="str">
        <f>VLOOKUP(J92,'Radiation Sickness'!$B$5:$F$12,4,TRUE)</f>
        <v>7. Terminal</v>
      </c>
      <c r="M92" s="2"/>
      <c r="N92" s="2"/>
      <c r="O92" s="2"/>
      <c r="P92" s="2"/>
      <c r="Q92" s="2"/>
      <c r="R92" s="2"/>
      <c r="S92" s="2"/>
      <c r="T92" s="2"/>
      <c r="U92" s="2"/>
    </row>
    <row r="93" spans="2:21" ht="12.75">
      <c r="B93" s="82">
        <f t="shared" si="3"/>
        <v>3.0686215613240666</v>
      </c>
      <c r="C93" s="79">
        <f t="shared" si="10"/>
        <v>392</v>
      </c>
      <c r="D93" s="48">
        <f>IF(C93&lt;=Configure!$E$54,C93/24,IF(C93&lt;=Configure!$E$55,C93/Configure!$E$54,C93/Configure!$E$55))</f>
        <v>16.333333333333332</v>
      </c>
      <c r="E93" s="54" t="str">
        <f>IF(C93&lt;=Configure!$E$54,Configure!$H$54,IF(C93&lt;=Configure!$E$55,Configure!$H$55,Configure!$H$56))</f>
        <v>Days</v>
      </c>
      <c r="F93" s="50">
        <f t="shared" si="7"/>
        <v>0.853843818563445</v>
      </c>
      <c r="G93" s="51" t="str">
        <f t="shared" si="9"/>
        <v>Short Trips</v>
      </c>
      <c r="H93" s="133">
        <f t="shared" si="5"/>
        <v>0.853843818563445</v>
      </c>
      <c r="I93" s="51" t="str">
        <f t="shared" si="8"/>
        <v>Adequate</v>
      </c>
      <c r="J93" s="132">
        <f t="shared" si="6"/>
        <v>1344.169305413684</v>
      </c>
      <c r="K93" s="156">
        <f>VLOOKUP(J93,'Radiation Sickness'!$B$5:$F$12,3,TRUE)</f>
        <v>1</v>
      </c>
      <c r="L93" s="156" t="str">
        <f>VLOOKUP(J93,'Radiation Sickness'!$B$5:$F$12,4,TRUE)</f>
        <v>7. Terminal</v>
      </c>
      <c r="M93" s="2"/>
      <c r="N93" s="2"/>
      <c r="O93" s="2"/>
      <c r="P93" s="2"/>
      <c r="Q93" s="2"/>
      <c r="R93" s="2"/>
      <c r="S93" s="2"/>
      <c r="T93" s="2"/>
      <c r="U93" s="2"/>
    </row>
    <row r="94" spans="2:21" ht="12.75">
      <c r="B94" s="82">
        <f t="shared" si="3"/>
        <v>3.0777173446560946</v>
      </c>
      <c r="C94" s="79">
        <f t="shared" si="10"/>
        <v>399</v>
      </c>
      <c r="D94" s="48">
        <f>IF(C94&lt;=Configure!$E$54,C94/24,IF(C94&lt;=Configure!$E$55,C94/Configure!$E$54,C94/Configure!$E$55))</f>
        <v>16.625</v>
      </c>
      <c r="E94" s="54" t="str">
        <f>IF(C94&lt;=Configure!$E$54,Configure!$H$54,IF(C94&lt;=Configure!$E$55,Configure!$H$55,Configure!$H$56))</f>
        <v>Days</v>
      </c>
      <c r="F94" s="50">
        <f t="shared" si="7"/>
        <v>0.8361470374278025</v>
      </c>
      <c r="G94" s="51" t="str">
        <f t="shared" si="9"/>
        <v>Short Trips</v>
      </c>
      <c r="H94" s="133">
        <f t="shared" si="5"/>
        <v>0.8361470374278025</v>
      </c>
      <c r="I94" s="51" t="str">
        <f t="shared" si="8"/>
        <v>Adequate</v>
      </c>
      <c r="J94" s="132">
        <f t="shared" si="6"/>
        <v>1345.0054524511118</v>
      </c>
      <c r="K94" s="156">
        <f>VLOOKUP(J94,'Radiation Sickness'!$B$5:$F$12,3,TRUE)</f>
        <v>1</v>
      </c>
      <c r="L94" s="156" t="str">
        <f>VLOOKUP(J94,'Radiation Sickness'!$B$5:$F$12,4,TRUE)</f>
        <v>7. Terminal</v>
      </c>
      <c r="M94" s="2"/>
      <c r="N94" s="2"/>
      <c r="O94" s="2"/>
      <c r="P94" s="2"/>
      <c r="Q94" s="2"/>
      <c r="R94" s="2"/>
      <c r="S94" s="2"/>
      <c r="T94" s="2"/>
      <c r="U94" s="2"/>
    </row>
    <row r="95" spans="2:21" ht="12.75">
      <c r="B95" s="82">
        <f t="shared" si="3"/>
        <v>3.086654932406645</v>
      </c>
      <c r="C95" s="79">
        <f t="shared" si="10"/>
        <v>406</v>
      </c>
      <c r="D95" s="48">
        <f>IF(C95&lt;=Configure!$E$54,C95/24,IF(C95&lt;=Configure!$E$55,C95/Configure!$E$54,C95/Configure!$E$55))</f>
        <v>16.916666666666668</v>
      </c>
      <c r="E95" s="54" t="str">
        <f>IF(C95&lt;=Configure!$E$54,Configure!$H$54,IF(C95&lt;=Configure!$E$55,Configure!$H$55,Configure!$H$56))</f>
        <v>Days</v>
      </c>
      <c r="F95" s="50">
        <f t="shared" si="7"/>
        <v>0.8191153557023941</v>
      </c>
      <c r="G95" s="51" t="str">
        <f t="shared" si="9"/>
        <v>Short Trips</v>
      </c>
      <c r="H95" s="133">
        <f t="shared" si="5"/>
        <v>0.8191153557023941</v>
      </c>
      <c r="I95" s="51" t="str">
        <f t="shared" si="8"/>
        <v>Adequate</v>
      </c>
      <c r="J95" s="132">
        <f t="shared" si="6"/>
        <v>1345.8245678068142</v>
      </c>
      <c r="K95" s="156">
        <f>VLOOKUP(J95,'Radiation Sickness'!$B$5:$F$12,3,TRUE)</f>
        <v>1</v>
      </c>
      <c r="L95" s="156" t="str">
        <f>VLOOKUP(J95,'Radiation Sickness'!$B$5:$F$12,4,TRUE)</f>
        <v>7. Terminal</v>
      </c>
      <c r="M95" s="2"/>
      <c r="N95" s="2"/>
      <c r="O95" s="2"/>
      <c r="P95" s="2"/>
      <c r="Q95" s="2"/>
      <c r="R95" s="2"/>
      <c r="S95" s="2"/>
      <c r="T95" s="2"/>
      <c r="U95" s="2"/>
    </row>
    <row r="96" spans="2:12" ht="12.75">
      <c r="B96" s="82">
        <f t="shared" si="3"/>
        <v>3.09543973337374</v>
      </c>
      <c r="C96" s="79">
        <f t="shared" si="10"/>
        <v>413</v>
      </c>
      <c r="D96" s="48">
        <f>IF(C96&lt;=Configure!$E$54,C96/24,IF(C96&lt;=Configure!$E$55,C96/Configure!$E$54,C96/Configure!$E$55))</f>
        <v>17.208333333333332</v>
      </c>
      <c r="E96" s="54" t="str">
        <f>IF(C96&lt;=Configure!$E$54,Configure!$H$54,IF(C96&lt;=Configure!$E$55,Configure!$H$55,Configure!$H$56))</f>
        <v>Days</v>
      </c>
      <c r="F96" s="50">
        <f t="shared" si="7"/>
        <v>0.8027129448450485</v>
      </c>
      <c r="G96" s="51" t="str">
        <f t="shared" si="9"/>
        <v>Short Trips</v>
      </c>
      <c r="H96" s="133">
        <f t="shared" si="5"/>
        <v>0.8027129448450485</v>
      </c>
      <c r="I96" s="51" t="str">
        <f t="shared" si="8"/>
        <v>Adequate</v>
      </c>
      <c r="J96" s="132">
        <f t="shared" si="6"/>
        <v>1346.6272807516593</v>
      </c>
      <c r="K96" s="156">
        <f>VLOOKUP(J96,'Radiation Sickness'!$B$5:$F$12,3,TRUE)</f>
        <v>1</v>
      </c>
      <c r="L96" s="156" t="str">
        <f>VLOOKUP(J96,'Radiation Sickness'!$B$5:$F$12,4,TRUE)</f>
        <v>7. Terminal</v>
      </c>
    </row>
    <row r="97" spans="2:12" ht="12.75">
      <c r="B97" s="82">
        <f t="shared" si="3"/>
        <v>3.10407688361654</v>
      </c>
      <c r="C97" s="79">
        <f t="shared" si="10"/>
        <v>420</v>
      </c>
      <c r="D97" s="48">
        <f>IF(C97&lt;=Configure!$E$54,C97/24,IF(C97&lt;=Configure!$E$55,C97/Configure!$E$54,C97/Configure!$E$55))</f>
        <v>17.5</v>
      </c>
      <c r="E97" s="54" t="str">
        <f>IF(C97&lt;=Configure!$E$54,Configure!$H$54,IF(C97&lt;=Configure!$E$55,Configure!$H$55,Configure!$H$56))</f>
        <v>Days</v>
      </c>
      <c r="F97" s="50">
        <f t="shared" si="7"/>
        <v>0.7869064704696078</v>
      </c>
      <c r="G97" s="51" t="str">
        <f t="shared" si="9"/>
        <v>Short Trips</v>
      </c>
      <c r="H97" s="133">
        <f t="shared" si="5"/>
        <v>0.7869064704696078</v>
      </c>
      <c r="I97" s="51" t="str">
        <f t="shared" si="8"/>
        <v>Adequate</v>
      </c>
      <c r="J97" s="132">
        <f t="shared" si="6"/>
        <v>1347.414187222129</v>
      </c>
      <c r="K97" s="156">
        <f>VLOOKUP(J97,'Radiation Sickness'!$B$5:$F$12,3,TRUE)</f>
        <v>1</v>
      </c>
      <c r="L97" s="156" t="str">
        <f>VLOOKUP(J97,'Radiation Sickness'!$B$5:$F$12,4,TRUE)</f>
        <v>7. Terminal</v>
      </c>
    </row>
    <row r="98" spans="2:12" ht="12.75">
      <c r="B98" s="82">
        <f>LOG(C98,7)</f>
        <v>3.1125712644897967</v>
      </c>
      <c r="C98" s="79">
        <f t="shared" si="10"/>
        <v>427</v>
      </c>
      <c r="D98" s="48">
        <f>IF(C98&lt;=Configure!$E$54,C98/24,IF(C98&lt;=Configure!$E$55,C98/Configure!$E$54,C98/Configure!$E$55))</f>
        <v>17.791666666666668</v>
      </c>
      <c r="E98" s="54" t="str">
        <f>IF(C98&lt;=Configure!$E$54,Configure!$H$54,IF(C98&lt;=Configure!$E$55,Configure!$H$55,Configure!$H$56))</f>
        <v>Days</v>
      </c>
      <c r="F98" s="50">
        <f t="shared" si="7"/>
        <v>0.7716648807359134</v>
      </c>
      <c r="G98" s="51" t="str">
        <f t="shared" si="9"/>
        <v>Short Trips</v>
      </c>
      <c r="H98" s="133">
        <f t="shared" si="5"/>
        <v>0.7716648807359134</v>
      </c>
      <c r="I98" s="51" t="str">
        <f t="shared" si="8"/>
        <v>Adequate</v>
      </c>
      <c r="J98" s="132">
        <f t="shared" si="6"/>
        <v>1348.1858521028648</v>
      </c>
      <c r="K98" s="156">
        <f>VLOOKUP(J98,'Radiation Sickness'!$B$5:$F$12,3,TRUE)</f>
        <v>1</v>
      </c>
      <c r="L98" s="156" t="str">
        <f>VLOOKUP(J98,'Radiation Sickness'!$B$5:$F$12,4,TRUE)</f>
        <v>7. Terminal</v>
      </c>
    </row>
    <row r="99" spans="2:12" ht="12.75">
      <c r="B99" s="82">
        <f>LOG(C99,7)</f>
        <v>3.120927519211873</v>
      </c>
      <c r="C99" s="79">
        <f t="shared" si="10"/>
        <v>434</v>
      </c>
      <c r="D99" s="48">
        <f>IF(C99&lt;=Configure!$E$54,C99/24,IF(C99&lt;=Configure!$E$55,C99/Configure!$E$54,C99/Configure!$E$55))</f>
        <v>18.083333333333332</v>
      </c>
      <c r="E99" s="54" t="str">
        <f>IF(C99&lt;=Configure!$E$54,Configure!$H$54,IF(C99&lt;=Configure!$E$55,Configure!$H$55,Configure!$H$56))</f>
        <v>Days</v>
      </c>
      <c r="F99" s="50">
        <f t="shared" si="7"/>
        <v>0.7569592158120161</v>
      </c>
      <c r="G99" s="51" t="str">
        <f t="shared" si="9"/>
        <v>Short Trips</v>
      </c>
      <c r="H99" s="133">
        <f t="shared" si="5"/>
        <v>0.7569592158120161</v>
      </c>
      <c r="I99" s="51" t="str">
        <f t="shared" si="8"/>
        <v>Adequate</v>
      </c>
      <c r="J99" s="132">
        <f t="shared" si="6"/>
        <v>1348.9428113186768</v>
      </c>
      <c r="K99" s="156">
        <f>VLOOKUP(J99,'Radiation Sickness'!$B$5:$F$12,3,TRUE)</f>
        <v>1</v>
      </c>
      <c r="L99" s="156" t="str">
        <f>VLOOKUP(J99,'Radiation Sickness'!$B$5:$F$12,4,TRUE)</f>
        <v>7. Terminal</v>
      </c>
    </row>
    <row r="100" spans="2:12" ht="12.75">
      <c r="B100" s="82">
        <f>LOG(C100,7)</f>
        <v>3.1291500681071596</v>
      </c>
      <c r="C100" s="79">
        <f t="shared" si="10"/>
        <v>441</v>
      </c>
      <c r="D100" s="48">
        <f>IF(C100&lt;=Configure!$E$54,C100/24,IF(C100&lt;=Configure!$E$55,C100/Configure!$E$54,C100/Configure!$E$55))</f>
        <v>18.375</v>
      </c>
      <c r="E100" s="54" t="str">
        <f>IF(C100&lt;=Configure!$E$54,Configure!$H$54,IF(C100&lt;=Configure!$E$55,Configure!$H$55,Configure!$H$56))</f>
        <v>Days</v>
      </c>
      <c r="F100" s="50">
        <f t="shared" si="7"/>
        <v>0.7427624360094782</v>
      </c>
      <c r="G100" s="51" t="str">
        <f t="shared" si="9"/>
        <v>Short Trips</v>
      </c>
      <c r="H100" s="133">
        <f t="shared" si="5"/>
        <v>0.7427624360094782</v>
      </c>
      <c r="I100" s="51" t="str">
        <f t="shared" si="8"/>
        <v>Adequate</v>
      </c>
      <c r="J100" s="132">
        <f t="shared" si="6"/>
        <v>1349.6855737546864</v>
      </c>
      <c r="K100" s="156">
        <f>VLOOKUP(J100,'Radiation Sickness'!$B$5:$F$12,3,TRUE)</f>
        <v>1</v>
      </c>
      <c r="L100" s="156" t="str">
        <f>VLOOKUP(J100,'Radiation Sickness'!$B$5:$F$12,4,TRUE)</f>
        <v>7. Terminal</v>
      </c>
    </row>
    <row r="101" spans="2:12" ht="12.75">
      <c r="B101" s="82">
        <f aca="true" t="shared" si="11" ref="B101:B118">LOG(C101,7)</f>
        <v>3.137243122648133</v>
      </c>
      <c r="C101" s="79">
        <f t="shared" si="10"/>
        <v>448</v>
      </c>
      <c r="D101" s="48">
        <f>IF(C101&lt;=Configure!$E$54,C101/24,IF(C101&lt;=Configure!$E$55,C101/Configure!$E$54,C101/Configure!$E$55))</f>
        <v>18.666666666666668</v>
      </c>
      <c r="E101" s="54" t="str">
        <f>IF(C101&lt;=Configure!$E$54,Configure!$H$54,IF(C101&lt;=Configure!$E$55,Configure!$H$55,Configure!$H$56))</f>
        <v>Days</v>
      </c>
      <c r="F101" s="50">
        <f aca="true" t="shared" si="12" ref="F101:F128">$C$30/(10^B101)</f>
        <v>0.7290492664990063</v>
      </c>
      <c r="G101" s="51" t="str">
        <f t="shared" si="9"/>
        <v>Short Trips</v>
      </c>
      <c r="H101" s="133">
        <f t="shared" si="5"/>
        <v>0.7290492664990063</v>
      </c>
      <c r="I101" s="51" t="str">
        <f aca="true" t="shared" si="13" ref="I101:I132">IF(H101&lt;=$N$49,IF(H101&lt;=$N$50,IF(H101&lt;=$N$51,IF(H101&lt;=$N$52,$S$52,$S$51),$S$50),$S$49),$S$48)</f>
        <v>Adequate</v>
      </c>
      <c r="J101" s="132">
        <f t="shared" si="6"/>
        <v>1350.4146230211854</v>
      </c>
      <c r="K101" s="156">
        <f>VLOOKUP(J101,'Radiation Sickness'!$B$5:$F$12,3,TRUE)</f>
        <v>1</v>
      </c>
      <c r="L101" s="156" t="str">
        <f>VLOOKUP(J101,'Radiation Sickness'!$B$5:$F$12,4,TRUE)</f>
        <v>7. Terminal</v>
      </c>
    </row>
    <row r="102" spans="2:12" ht="12.75">
      <c r="B102" s="82">
        <f t="shared" si="11"/>
        <v>3.145210698408757</v>
      </c>
      <c r="C102" s="79">
        <f t="shared" si="10"/>
        <v>455</v>
      </c>
      <c r="D102" s="48">
        <f>IF(C102&lt;=Configure!$E$54,C102/24,IF(C102&lt;=Configure!$E$55,C102/Configure!$E$54,C102/Configure!$E$55))</f>
        <v>18.958333333333332</v>
      </c>
      <c r="E102" s="54" t="str">
        <f>IF(C102&lt;=Configure!$E$54,Configure!$H$54,IF(C102&lt;=Configure!$E$55,Configure!$H$55,Configure!$H$56))</f>
        <v>Days</v>
      </c>
      <c r="F102" s="50">
        <f t="shared" si="12"/>
        <v>0.7157960567767131</v>
      </c>
      <c r="G102" s="51" t="str">
        <f aca="true" t="shared" si="14" ref="G102:G140">IF(F102&lt;=$N$41,IF(F102&lt;=$N$42,IF(F102&lt;=$N$43,IF(F102&lt;=$N$44,$S$44,$S$43),$S$42),$S$41),$S$40)</f>
        <v>Short Trips</v>
      </c>
      <c r="H102" s="133">
        <f t="shared" si="5"/>
        <v>0.7157960567767131</v>
      </c>
      <c r="I102" s="51" t="str">
        <f t="shared" si="13"/>
        <v>Adequate</v>
      </c>
      <c r="J102" s="132">
        <f t="shared" si="6"/>
        <v>1351.1304190779622</v>
      </c>
      <c r="K102" s="156">
        <f>VLOOKUP(J102,'Radiation Sickness'!$B$5:$F$12,3,TRUE)</f>
        <v>1</v>
      </c>
      <c r="L102" s="156" t="str">
        <f>VLOOKUP(J102,'Radiation Sickness'!$B$5:$F$12,4,TRUE)</f>
        <v>7. Terminal</v>
      </c>
    </row>
    <row r="103" spans="2:12" ht="12.75">
      <c r="B103" s="82">
        <f t="shared" si="11"/>
        <v>3.1530566270289455</v>
      </c>
      <c r="C103" s="79">
        <f aca="true" t="shared" si="15" ref="C103:C128">$C$31+C102</f>
        <v>462</v>
      </c>
      <c r="D103" s="48">
        <f>IF(C103&lt;=Configure!$E$54,C103/24,IF(C103&lt;=Configure!$E$55,C103/Configure!$E$54,C103/Configure!$E$55))</f>
        <v>19.25</v>
      </c>
      <c r="E103" s="54" t="str">
        <f>IF(C103&lt;=Configure!$E$54,Configure!$H$54,IF(C103&lt;=Configure!$E$55,Configure!$H$55,Configure!$H$56))</f>
        <v>Days</v>
      </c>
      <c r="F103" s="50">
        <f t="shared" si="12"/>
        <v>0.7029806532778606</v>
      </c>
      <c r="G103" s="51" t="str">
        <f t="shared" si="14"/>
        <v>Short Trips</v>
      </c>
      <c r="H103" s="133">
        <f aca="true" t="shared" si="16" ref="H103:H128">F103/$C$26</f>
        <v>0.7029806532778606</v>
      </c>
      <c r="I103" s="51" t="str">
        <f t="shared" si="13"/>
        <v>Adequate</v>
      </c>
      <c r="J103" s="132">
        <f aca="true" t="shared" si="17" ref="J103:J140">J102+H103</f>
        <v>1351.83339973124</v>
      </c>
      <c r="K103" s="156">
        <f>VLOOKUP(J103,'Radiation Sickness'!$B$5:$F$12,3,TRUE)</f>
        <v>1</v>
      </c>
      <c r="L103" s="156" t="str">
        <f>VLOOKUP(J103,'Radiation Sickness'!$B$5:$F$12,4,TRUE)</f>
        <v>7. Terminal</v>
      </c>
    </row>
    <row r="104" spans="2:12" ht="12.75">
      <c r="B104" s="82">
        <f t="shared" si="11"/>
        <v>3.1607845672793426</v>
      </c>
      <c r="C104" s="79">
        <f t="shared" si="15"/>
        <v>469</v>
      </c>
      <c r="D104" s="48">
        <f>IF(C104&lt;=Configure!$E$54,C104/24,IF(C104&lt;=Configure!$E$55,C104/Configure!$E$54,C104/Configure!$E$55))</f>
        <v>19.541666666666668</v>
      </c>
      <c r="E104" s="54" t="str">
        <f>IF(C104&lt;=Configure!$E$54,Configure!$H$54,IF(C104&lt;=Configure!$E$55,Configure!$H$55,Configure!$H$56))</f>
        <v>Days</v>
      </c>
      <c r="F104" s="50">
        <f t="shared" si="12"/>
        <v>0.6905822837304597</v>
      </c>
      <c r="G104" s="51" t="str">
        <f t="shared" si="14"/>
        <v>Short Trips</v>
      </c>
      <c r="H104" s="133">
        <f t="shared" si="16"/>
        <v>0.6905822837304597</v>
      </c>
      <c r="I104" s="51" t="str">
        <f t="shared" si="13"/>
        <v>Adequate</v>
      </c>
      <c r="J104" s="132">
        <f t="shared" si="17"/>
        <v>1352.5239820149704</v>
      </c>
      <c r="K104" s="156">
        <f>VLOOKUP(J104,'Radiation Sickness'!$B$5:$F$12,3,TRUE)</f>
        <v>1</v>
      </c>
      <c r="L104" s="156" t="str">
        <f>VLOOKUP(J104,'Radiation Sickness'!$B$5:$F$12,4,TRUE)</f>
        <v>7. Terminal</v>
      </c>
    </row>
    <row r="105" spans="2:12" ht="12.75">
      <c r="B105" s="82">
        <f t="shared" si="11"/>
        <v>3.1683980153063924</v>
      </c>
      <c r="C105" s="79">
        <f t="shared" si="15"/>
        <v>476</v>
      </c>
      <c r="D105" s="48">
        <f>IF(C105&lt;=Configure!$E$54,C105/24,IF(C105&lt;=Configure!$E$55,C105/Configure!$E$54,C105/Configure!$E$55))</f>
        <v>19.833333333333332</v>
      </c>
      <c r="E105" s="54" t="str">
        <f>IF(C105&lt;=Configure!$E$54,Configure!$H$54,IF(C105&lt;=Configure!$E$55,Configure!$H$55,Configure!$H$56))</f>
        <v>Days</v>
      </c>
      <c r="F105" s="50">
        <f t="shared" si="12"/>
        <v>0.678581452010284</v>
      </c>
      <c r="G105" s="51" t="str">
        <f t="shared" si="14"/>
        <v>Short Trips</v>
      </c>
      <c r="H105" s="133">
        <f t="shared" si="16"/>
        <v>0.678581452010284</v>
      </c>
      <c r="I105" s="51" t="str">
        <f t="shared" si="13"/>
        <v>Adequate</v>
      </c>
      <c r="J105" s="132">
        <f t="shared" si="17"/>
        <v>1353.2025634669808</v>
      </c>
      <c r="K105" s="156">
        <f>VLOOKUP(J105,'Radiation Sickness'!$B$5:$F$12,3,TRUE)</f>
        <v>1</v>
      </c>
      <c r="L105" s="156" t="str">
        <f>VLOOKUP(J105,'Radiation Sickness'!$B$5:$F$12,4,TRUE)</f>
        <v>7. Terminal</v>
      </c>
    </row>
    <row r="106" spans="2:12" ht="12.75">
      <c r="B106" s="82">
        <f t="shared" si="11"/>
        <v>3.175900314129511</v>
      </c>
      <c r="C106" s="79">
        <f t="shared" si="15"/>
        <v>483</v>
      </c>
      <c r="D106" s="48">
        <f>IF(C106&lt;=Configure!$E$54,C106/24,IF(C106&lt;=Configure!$E$55,C106/Configure!$E$54,C106/Configure!$E$55))</f>
        <v>20.125</v>
      </c>
      <c r="E106" s="54" t="str">
        <f>IF(C106&lt;=Configure!$E$54,Configure!$H$54,IF(C106&lt;=Configure!$E$55,Configure!$H$55,Configure!$H$56))</f>
        <v>Days</v>
      </c>
      <c r="F106" s="50">
        <f t="shared" si="12"/>
        <v>0.6669598424055053</v>
      </c>
      <c r="G106" s="51" t="str">
        <f t="shared" si="14"/>
        <v>Short Trips</v>
      </c>
      <c r="H106" s="133">
        <f t="shared" si="16"/>
        <v>0.6669598424055053</v>
      </c>
      <c r="I106" s="51" t="str">
        <f t="shared" si="13"/>
        <v>Adequate</v>
      </c>
      <c r="J106" s="132">
        <f t="shared" si="17"/>
        <v>1353.8695233093863</v>
      </c>
      <c r="K106" s="156">
        <f>VLOOKUP(J106,'Radiation Sickness'!$B$5:$F$12,3,TRUE)</f>
        <v>1</v>
      </c>
      <c r="L106" s="156" t="str">
        <f>VLOOKUP(J106,'Radiation Sickness'!$B$5:$F$12,4,TRUE)</f>
        <v>7. Terminal</v>
      </c>
    </row>
    <row r="107" spans="2:12" ht="12.75">
      <c r="B107" s="82">
        <f t="shared" si="11"/>
        <v>3.183294662454938</v>
      </c>
      <c r="C107" s="79">
        <f t="shared" si="15"/>
        <v>490</v>
      </c>
      <c r="D107" s="48">
        <f>IF(C107&lt;=Configure!$E$54,C107/24,IF(C107&lt;=Configure!$E$55,C107/Configure!$E$54,C107/Configure!$E$55))</f>
        <v>20.416666666666668</v>
      </c>
      <c r="E107" s="54" t="str">
        <f>IF(C107&lt;=Configure!$E$54,Configure!$H$54,IF(C107&lt;=Configure!$E$55,Configure!$H$55,Configure!$H$56))</f>
        <v>Days</v>
      </c>
      <c r="F107" s="50">
        <f t="shared" si="12"/>
        <v>0.655700232326647</v>
      </c>
      <c r="G107" s="51" t="str">
        <f t="shared" si="14"/>
        <v>Short Trips</v>
      </c>
      <c r="H107" s="133">
        <f t="shared" si="16"/>
        <v>0.655700232326647</v>
      </c>
      <c r="I107" s="51" t="str">
        <f t="shared" si="13"/>
        <v>Adequate</v>
      </c>
      <c r="J107" s="132">
        <f t="shared" si="17"/>
        <v>1354.5252235417129</v>
      </c>
      <c r="K107" s="156">
        <f>VLOOKUP(J107,'Radiation Sickness'!$B$5:$F$12,3,TRUE)</f>
        <v>1</v>
      </c>
      <c r="L107" s="156" t="str">
        <f>VLOOKUP(J107,'Radiation Sickness'!$B$5:$F$12,4,TRUE)</f>
        <v>7. Terminal</v>
      </c>
    </row>
    <row r="108" spans="2:12" ht="12.75">
      <c r="B108" s="82">
        <f t="shared" si="11"/>
        <v>3.1905841228644247</v>
      </c>
      <c r="C108" s="79">
        <f t="shared" si="15"/>
        <v>497</v>
      </c>
      <c r="D108" s="48">
        <f>IF(C108&lt;=Configure!$E$54,C108/24,IF(C108&lt;=Configure!$E$55,C108/Configure!$E$54,C108/Configure!$E$55))</f>
        <v>20.708333333333332</v>
      </c>
      <c r="E108" s="54" t="str">
        <f>IF(C108&lt;=Configure!$E$54,Configure!$H$54,IF(C108&lt;=Configure!$E$55,Configure!$H$55,Configure!$H$56))</f>
        <v>Days</v>
      </c>
      <c r="F108" s="50">
        <f t="shared" si="12"/>
        <v>0.6447864126085388</v>
      </c>
      <c r="G108" s="51" t="str">
        <f t="shared" si="14"/>
        <v>Short Trips</v>
      </c>
      <c r="H108" s="133">
        <f t="shared" si="16"/>
        <v>0.6447864126085388</v>
      </c>
      <c r="I108" s="51" t="str">
        <f t="shared" si="13"/>
        <v>Adequate</v>
      </c>
      <c r="J108" s="132">
        <f t="shared" si="17"/>
        <v>1355.1700099543214</v>
      </c>
      <c r="K108" s="156">
        <f>VLOOKUP(J108,'Radiation Sickness'!$B$5:$F$12,3,TRUE)</f>
        <v>1</v>
      </c>
      <c r="L108" s="156" t="str">
        <f>VLOOKUP(J108,'Radiation Sickness'!$B$5:$F$12,4,TRUE)</f>
        <v>7. Terminal</v>
      </c>
    </row>
    <row r="109" spans="2:12" ht="12.75">
      <c r="B109" s="82">
        <f t="shared" si="11"/>
        <v>3.197771629431226</v>
      </c>
      <c r="C109" s="79">
        <f t="shared" si="15"/>
        <v>504</v>
      </c>
      <c r="D109" s="48">
        <f>IF(C109&lt;=Configure!$E$54,C109/24,IF(C109&lt;=Configure!$E$55,C109/Configure!$E$54,C109/Configure!$E$55))</f>
        <v>21</v>
      </c>
      <c r="E109" s="54" t="str">
        <f>IF(C109&lt;=Configure!$E$54,Configure!$H$54,IF(C109&lt;=Configure!$E$55,Configure!$H$55,Configure!$H$56))</f>
        <v>Days</v>
      </c>
      <c r="F109" s="50">
        <f t="shared" si="12"/>
        <v>0.6342031146478198</v>
      </c>
      <c r="G109" s="51" t="str">
        <f t="shared" si="14"/>
        <v>Short Trips</v>
      </c>
      <c r="H109" s="133">
        <f t="shared" si="16"/>
        <v>0.6342031146478198</v>
      </c>
      <c r="I109" s="51" t="str">
        <f t="shared" si="13"/>
        <v>Adequate</v>
      </c>
      <c r="J109" s="132">
        <f t="shared" si="17"/>
        <v>1355.8042130689691</v>
      </c>
      <c r="K109" s="156">
        <f>VLOOKUP(J109,'Radiation Sickness'!$B$5:$F$12,3,TRUE)</f>
        <v>1</v>
      </c>
      <c r="L109" s="156" t="str">
        <f>VLOOKUP(J109,'Radiation Sickness'!$B$5:$F$12,4,TRUE)</f>
        <v>7. Terminal</v>
      </c>
    </row>
    <row r="110" spans="2:12" ht="12.75">
      <c r="B110" s="82">
        <f t="shared" si="11"/>
        <v>3.204859994810805</v>
      </c>
      <c r="C110" s="79">
        <f t="shared" si="15"/>
        <v>511</v>
      </c>
      <c r="D110" s="48">
        <f>IF(C110&lt;=Configure!$E$54,C110/24,IF(C110&lt;=Configure!$E$55,C110/Configure!$E$54,C110/Configure!$E$55))</f>
        <v>21.291666666666668</v>
      </c>
      <c r="E110" s="54" t="str">
        <f>IF(C110&lt;=Configure!$E$54,Configure!$H$54,IF(C110&lt;=Configure!$E$55,Configure!$H$55,Configure!$H$56))</f>
        <v>Days</v>
      </c>
      <c r="F110" s="50">
        <f t="shared" si="12"/>
        <v>0.6239359437042117</v>
      </c>
      <c r="G110" s="51" t="str">
        <f t="shared" si="14"/>
        <v>Short Trips</v>
      </c>
      <c r="H110" s="133">
        <f t="shared" si="16"/>
        <v>0.6239359437042117</v>
      </c>
      <c r="I110" s="51" t="str">
        <f t="shared" si="13"/>
        <v>Adequate</v>
      </c>
      <c r="J110" s="132">
        <f t="shared" si="17"/>
        <v>1356.4281490126734</v>
      </c>
      <c r="K110" s="156">
        <f>VLOOKUP(J110,'Radiation Sickness'!$B$5:$F$12,3,TRUE)</f>
        <v>1</v>
      </c>
      <c r="L110" s="156" t="str">
        <f>VLOOKUP(J110,'Radiation Sickness'!$B$5:$F$12,4,TRUE)</f>
        <v>7. Terminal</v>
      </c>
    </row>
    <row r="111" spans="2:12" ht="12.75">
      <c r="B111" s="82">
        <f t="shared" si="11"/>
        <v>3.2118519168491293</v>
      </c>
      <c r="C111" s="79">
        <f t="shared" si="15"/>
        <v>518</v>
      </c>
      <c r="D111" s="48">
        <f>IF(C111&lt;=Configure!$E$54,C111/24,IF(C111&lt;=Configure!$E$55,C111/Configure!$E$54,C111/Configure!$E$55))</f>
        <v>21.583333333333332</v>
      </c>
      <c r="E111" s="54" t="str">
        <f>IF(C111&lt;=Configure!$E$54,Configure!$H$54,IF(C111&lt;=Configure!$E$55,Configure!$H$55,Configure!$H$56))</f>
        <v>Days</v>
      </c>
      <c r="F111" s="50">
        <f t="shared" si="12"/>
        <v>0.6139713177679962</v>
      </c>
      <c r="G111" s="51" t="str">
        <f t="shared" si="14"/>
        <v>Short Trips</v>
      </c>
      <c r="H111" s="133">
        <f t="shared" si="16"/>
        <v>0.6139713177679962</v>
      </c>
      <c r="I111" s="51" t="str">
        <f t="shared" si="13"/>
        <v>Adequate</v>
      </c>
      <c r="J111" s="132">
        <f t="shared" si="17"/>
        <v>1357.0421203304413</v>
      </c>
      <c r="K111" s="156">
        <f>VLOOKUP(J111,'Radiation Sickness'!$B$5:$F$12,3,TRUE)</f>
        <v>1</v>
      </c>
      <c r="L111" s="156" t="str">
        <f>VLOOKUP(J111,'Radiation Sickness'!$B$5:$F$12,4,TRUE)</f>
        <v>7. Terminal</v>
      </c>
    </row>
    <row r="112" spans="2:12" ht="12.75">
      <c r="B112" s="82">
        <f t="shared" si="11"/>
        <v>3.218749984747412</v>
      </c>
      <c r="C112" s="79">
        <f t="shared" si="15"/>
        <v>525</v>
      </c>
      <c r="D112" s="48">
        <f>IF(C112&lt;=Configure!$E$54,C112/24,IF(C112&lt;=Configure!$E$55,C112/Configure!$E$54,C112/Configure!$E$55))</f>
        <v>21.875</v>
      </c>
      <c r="E112" s="54" t="str">
        <f>IF(C112&lt;=Configure!$E$54,Configure!$H$54,IF(C112&lt;=Configure!$E$55,Configure!$H$55,Configure!$H$56))</f>
        <v>Days</v>
      </c>
      <c r="F112" s="50">
        <f t="shared" si="12"/>
        <v>0.6042964114612526</v>
      </c>
      <c r="G112" s="51" t="str">
        <f t="shared" si="14"/>
        <v>Short Trips</v>
      </c>
      <c r="H112" s="133">
        <f t="shared" si="16"/>
        <v>0.6042964114612526</v>
      </c>
      <c r="I112" s="51" t="str">
        <f t="shared" si="13"/>
        <v>Adequate</v>
      </c>
      <c r="J112" s="132">
        <f t="shared" si="17"/>
        <v>1357.6464167419026</v>
      </c>
      <c r="K112" s="156">
        <f>VLOOKUP(J112,'Radiation Sickness'!$B$5:$F$12,3,TRUE)</f>
        <v>1</v>
      </c>
      <c r="L112" s="156" t="str">
        <f>VLOOKUP(J112,'Radiation Sickness'!$B$5:$F$12,4,TRUE)</f>
        <v>7. Terminal</v>
      </c>
    </row>
    <row r="113" spans="2:12" ht="12.75">
      <c r="B113" s="82">
        <f t="shared" si="11"/>
        <v>3.2255566848185593</v>
      </c>
      <c r="C113" s="79">
        <f t="shared" si="15"/>
        <v>532</v>
      </c>
      <c r="D113" s="48">
        <f>IF(C113&lt;=Configure!$E$54,C113/24,IF(C113&lt;=Configure!$E$55,C113/Configure!$E$54,C113/Configure!$E$55))</f>
        <v>22.166666666666668</v>
      </c>
      <c r="E113" s="54" t="str">
        <f>IF(C113&lt;=Configure!$E$54,Configure!$H$54,IF(C113&lt;=Configure!$E$55,Configure!$H$55,Configure!$H$56))</f>
        <v>Days</v>
      </c>
      <c r="F113" s="50">
        <f t="shared" si="12"/>
        <v>0.5948991044976476</v>
      </c>
      <c r="G113" s="51" t="str">
        <f t="shared" si="14"/>
        <v>Short Trips</v>
      </c>
      <c r="H113" s="133">
        <f t="shared" si="16"/>
        <v>0.5948991044976476</v>
      </c>
      <c r="I113" s="51" t="str">
        <f t="shared" si="13"/>
        <v>Adequate</v>
      </c>
      <c r="J113" s="132">
        <f t="shared" si="17"/>
        <v>1358.2413158464003</v>
      </c>
      <c r="K113" s="156">
        <f>VLOOKUP(J113,'Radiation Sickness'!$B$5:$F$12,3,TRUE)</f>
        <v>1</v>
      </c>
      <c r="L113" s="156" t="str">
        <f>VLOOKUP(J113,'Radiation Sickness'!$B$5:$F$12,4,TRUE)</f>
        <v>7. Terminal</v>
      </c>
    </row>
    <row r="114" spans="2:12" ht="12.75">
      <c r="B114" s="82">
        <f t="shared" si="11"/>
        <v>3.232274405867344</v>
      </c>
      <c r="C114" s="79">
        <f t="shared" si="15"/>
        <v>539</v>
      </c>
      <c r="D114" s="48">
        <f>IF(C114&lt;=Configure!$E$54,C114/24,IF(C114&lt;=Configure!$E$55,C114/Configure!$E$54,C114/Configure!$E$55))</f>
        <v>22.458333333333332</v>
      </c>
      <c r="E114" s="54" t="str">
        <f>IF(C114&lt;=Configure!$E$54,Configure!$H$54,IF(C114&lt;=Configure!$E$55,Configure!$H$55,Configure!$H$56))</f>
        <v>Days</v>
      </c>
      <c r="F114" s="50">
        <f t="shared" si="12"/>
        <v>0.5857679342760382</v>
      </c>
      <c r="G114" s="51" t="str">
        <f t="shared" si="14"/>
        <v>Short Trips</v>
      </c>
      <c r="H114" s="133">
        <f t="shared" si="16"/>
        <v>0.5857679342760382</v>
      </c>
      <c r="I114" s="51" t="str">
        <f t="shared" si="13"/>
        <v>Adequate</v>
      </c>
      <c r="J114" s="132">
        <f t="shared" si="17"/>
        <v>1358.8270837806763</v>
      </c>
      <c r="K114" s="156">
        <f>VLOOKUP(J114,'Radiation Sickness'!$B$5:$F$12,3,TRUE)</f>
        <v>1</v>
      </c>
      <c r="L114" s="156" t="str">
        <f>VLOOKUP(J114,'Radiation Sickness'!$B$5:$F$12,4,TRUE)</f>
        <v>7. Terminal</v>
      </c>
    </row>
    <row r="115" spans="2:12" ht="12.75">
      <c r="B115" s="82">
        <f t="shared" si="11"/>
        <v>3.238905444223443</v>
      </c>
      <c r="C115" s="79">
        <f t="shared" si="15"/>
        <v>546</v>
      </c>
      <c r="D115" s="48">
        <f>IF(C115&lt;=Configure!$E$54,C115/24,IF(C115&lt;=Configure!$E$55,C115/Configure!$E$54,C115/Configure!$E$55))</f>
        <v>22.75</v>
      </c>
      <c r="E115" s="54" t="str">
        <f>IF(C115&lt;=Configure!$E$54,Configure!$H$54,IF(C115&lt;=Configure!$E$55,Configure!$H$55,Configure!$H$56))</f>
        <v>Days</v>
      </c>
      <c r="F115" s="50">
        <f t="shared" si="12"/>
        <v>0.5768920522276383</v>
      </c>
      <c r="G115" s="51" t="str">
        <f t="shared" si="14"/>
        <v>Short Trips</v>
      </c>
      <c r="H115" s="133">
        <f t="shared" si="16"/>
        <v>0.5768920522276383</v>
      </c>
      <c r="I115" s="51" t="str">
        <f t="shared" si="13"/>
        <v>Adequate</v>
      </c>
      <c r="J115" s="132">
        <f t="shared" si="17"/>
        <v>1359.4039758329038</v>
      </c>
      <c r="K115" s="156">
        <f>VLOOKUP(J115,'Radiation Sickness'!$B$5:$F$12,3,TRUE)</f>
        <v>1</v>
      </c>
      <c r="L115" s="156" t="str">
        <f>VLOOKUP(J115,'Radiation Sickness'!$B$5:$F$12,4,TRUE)</f>
        <v>7. Terminal</v>
      </c>
    </row>
    <row r="116" spans="2:12" ht="12.75">
      <c r="B116" s="82">
        <f t="shared" si="11"/>
        <v>3.2454520084538694</v>
      </c>
      <c r="C116" s="79">
        <f t="shared" si="15"/>
        <v>553</v>
      </c>
      <c r="D116" s="48">
        <f>IF(C116&lt;=Configure!$E$54,C116/24,IF(C116&lt;=Configure!$E$55,C116/Configure!$E$54,C116/Configure!$E$55))</f>
        <v>23.041666666666668</v>
      </c>
      <c r="E116" s="54" t="str">
        <f>IF(C116&lt;=Configure!$E$54,Configure!$H$54,IF(C116&lt;=Configure!$E$55,Configure!$H$55,Configure!$H$56))</f>
        <v>Days</v>
      </c>
      <c r="F116" s="50">
        <f t="shared" si="12"/>
        <v>0.568261183575856</v>
      </c>
      <c r="G116" s="51" t="str">
        <f t="shared" si="14"/>
        <v>Short Trips</v>
      </c>
      <c r="H116" s="133">
        <f t="shared" si="16"/>
        <v>0.568261183575856</v>
      </c>
      <c r="I116" s="51" t="str">
        <f t="shared" si="13"/>
        <v>Adequate</v>
      </c>
      <c r="J116" s="132">
        <f t="shared" si="17"/>
        <v>1359.9722370164798</v>
      </c>
      <c r="K116" s="156">
        <f>VLOOKUP(J116,'Radiation Sickness'!$B$5:$F$12,3,TRUE)</f>
        <v>1</v>
      </c>
      <c r="L116" s="156" t="str">
        <f>VLOOKUP(J116,'Radiation Sickness'!$B$5:$F$12,4,TRUE)</f>
        <v>7. Terminal</v>
      </c>
    </row>
    <row r="117" spans="2:12" ht="12.75">
      <c r="B117" s="82">
        <f t="shared" si="11"/>
        <v>3.2519162237790047</v>
      </c>
      <c r="C117" s="79">
        <f t="shared" si="15"/>
        <v>560</v>
      </c>
      <c r="D117" s="48">
        <f>IF(C117&lt;=Configure!$E$54,C117/24,IF(C117&lt;=Configure!$E$55,C117/Configure!$E$54,C117/Configure!$E$55))</f>
        <v>23.333333333333332</v>
      </c>
      <c r="E117" s="54" t="str">
        <f>IF(C117&lt;=Configure!$E$54,Configure!$H$54,IF(C117&lt;=Configure!$E$55,Configure!$H$55,Configure!$H$56))</f>
        <v>Days</v>
      </c>
      <c r="F117" s="50">
        <f t="shared" si="12"/>
        <v>0.5598655902027226</v>
      </c>
      <c r="G117" s="51" t="str">
        <f t="shared" si="14"/>
        <v>Short Trips</v>
      </c>
      <c r="H117" s="133">
        <f t="shared" si="16"/>
        <v>0.5598655902027226</v>
      </c>
      <c r="I117" s="51" t="str">
        <f t="shared" si="13"/>
        <v>Adequate</v>
      </c>
      <c r="J117" s="132">
        <f t="shared" si="17"/>
        <v>1360.5321026066824</v>
      </c>
      <c r="K117" s="156">
        <f>VLOOKUP(J117,'Radiation Sickness'!$B$5:$F$12,3,TRUE)</f>
        <v>1</v>
      </c>
      <c r="L117" s="156" t="str">
        <f>VLOOKUP(J117,'Radiation Sickness'!$B$5:$F$12,4,TRUE)</f>
        <v>7. Terminal</v>
      </c>
    </row>
    <row r="118" spans="2:12" ht="12.75">
      <c r="B118" s="82">
        <f t="shared" si="11"/>
        <v>3.2583001362143182</v>
      </c>
      <c r="C118" s="79">
        <f t="shared" si="15"/>
        <v>567</v>
      </c>
      <c r="D118" s="48">
        <f>IF(C118&lt;=Configure!$E$54,C118/24,IF(C118&lt;=Configure!$E$55,C118/Configure!$E$54,C118/Configure!$E$55))</f>
        <v>23.625</v>
      </c>
      <c r="E118" s="54" t="str">
        <f>IF(C118&lt;=Configure!$E$54,Configure!$H$54,IF(C118&lt;=Configure!$E$55,Configure!$H$55,Configure!$H$56))</f>
        <v>Days</v>
      </c>
      <c r="F118" s="50">
        <f t="shared" si="12"/>
        <v>0.5516960363467351</v>
      </c>
      <c r="G118" s="51" t="str">
        <f t="shared" si="14"/>
        <v>Short Trips</v>
      </c>
      <c r="H118" s="133">
        <f t="shared" si="16"/>
        <v>0.5516960363467351</v>
      </c>
      <c r="I118" s="51" t="str">
        <f t="shared" si="13"/>
        <v>Adequate</v>
      </c>
      <c r="J118" s="132">
        <f t="shared" si="17"/>
        <v>1361.0837986430292</v>
      </c>
      <c r="K118" s="156">
        <f>VLOOKUP(J118,'Radiation Sickness'!$B$5:$F$12,3,TRUE)</f>
        <v>1</v>
      </c>
      <c r="L118" s="156" t="str">
        <f>VLOOKUP(J118,'Radiation Sickness'!$B$5:$F$12,4,TRUE)</f>
        <v>7. Terminal</v>
      </c>
    </row>
    <row r="119" spans="2:12" ht="12.75">
      <c r="B119" s="82">
        <f>LOG(C119,7)</f>
        <v>3.2646057164579756</v>
      </c>
      <c r="C119" s="79">
        <f t="shared" si="15"/>
        <v>574</v>
      </c>
      <c r="D119" s="48">
        <f>IF(C119&lt;=Configure!$E$54,C119/24,IF(C119&lt;=Configure!$E$55,C119/Configure!$E$54,C119/Configure!$E$55))</f>
        <v>23.916666666666668</v>
      </c>
      <c r="E119" s="54" t="str">
        <f>IF(C119&lt;=Configure!$E$54,Configure!$H$54,IF(C119&lt;=Configure!$E$55,Configure!$H$55,Configure!$H$56))</f>
        <v>Days</v>
      </c>
      <c r="F119" s="50">
        <f t="shared" si="12"/>
        <v>0.5437437568843569</v>
      </c>
      <c r="G119" s="51" t="str">
        <f t="shared" si="14"/>
        <v>Short Trips</v>
      </c>
      <c r="H119" s="133">
        <f t="shared" si="16"/>
        <v>0.5437437568843569</v>
      </c>
      <c r="I119" s="51" t="str">
        <f t="shared" si="13"/>
        <v>Adequate</v>
      </c>
      <c r="J119" s="132">
        <f t="shared" si="17"/>
        <v>1361.6275423999136</v>
      </c>
      <c r="K119" s="156">
        <f>VLOOKUP(J119,'Radiation Sickness'!$B$5:$F$12,3,TRUE)</f>
        <v>1</v>
      </c>
      <c r="L119" s="156" t="str">
        <f>VLOOKUP(J119,'Radiation Sickness'!$B$5:$F$12,4,TRUE)</f>
        <v>7. Terminal</v>
      </c>
    </row>
    <row r="120" spans="2:12" ht="12.75">
      <c r="B120" s="82">
        <f>LOG(C120,7)</f>
        <v>3.270834863542813</v>
      </c>
      <c r="C120" s="79">
        <f t="shared" si="15"/>
        <v>581</v>
      </c>
      <c r="D120" s="48">
        <f>IF(C120&lt;=Configure!$E$54,C120/24,IF(C120&lt;=Configure!$E$55,C120/Configure!$E$54,C120/Configure!$E$55))</f>
        <v>24.208333333333332</v>
      </c>
      <c r="E120" s="54" t="str">
        <f>IF(C120&lt;=Configure!$E$54,Configure!$H$54,IF(C120&lt;=Configure!$E$55,Configure!$H$55,Configure!$H$56))</f>
        <v>Days</v>
      </c>
      <c r="F120" s="50">
        <f t="shared" si="12"/>
        <v>0.536000427971824</v>
      </c>
      <c r="G120" s="51" t="str">
        <f t="shared" si="14"/>
        <v>Short Trips</v>
      </c>
      <c r="H120" s="133">
        <f t="shared" si="16"/>
        <v>0.536000427971824</v>
      </c>
      <c r="I120" s="51" t="str">
        <f t="shared" si="13"/>
        <v>Adequate</v>
      </c>
      <c r="J120" s="132">
        <f t="shared" si="17"/>
        <v>1362.1635428278855</v>
      </c>
      <c r="K120" s="156">
        <f>VLOOKUP(J120,'Radiation Sickness'!$B$5:$F$12,3,TRUE)</f>
        <v>1</v>
      </c>
      <c r="L120" s="156" t="str">
        <f>VLOOKUP(J120,'Radiation Sickness'!$B$5:$F$12,4,TRUE)</f>
        <v>7. Terminal</v>
      </c>
    </row>
    <row r="121" spans="2:12" ht="12.75">
      <c r="B121" s="82">
        <f>LOG(C121,7)</f>
        <v>3.276989408269624</v>
      </c>
      <c r="C121" s="79">
        <f t="shared" si="15"/>
        <v>588</v>
      </c>
      <c r="D121" s="48">
        <f>IF(C121&lt;=Configure!$E$54,C121/24,IF(C121&lt;=Configure!$E$55,C121/Configure!$E$54,C121/Configure!$E$55))</f>
        <v>24.5</v>
      </c>
      <c r="E121" s="54" t="str">
        <f>IF(C121&lt;=Configure!$E$54,Configure!$H$54,IF(C121&lt;=Configure!$E$55,Configure!$H$55,Configure!$H$56))</f>
        <v>Days</v>
      </c>
      <c r="F121" s="50">
        <f t="shared" si="12"/>
        <v>0.5284581398456293</v>
      </c>
      <c r="G121" s="51" t="str">
        <f t="shared" si="14"/>
        <v>Short Trips</v>
      </c>
      <c r="H121" s="133">
        <f t="shared" si="16"/>
        <v>0.5284581398456293</v>
      </c>
      <c r="I121" s="51" t="str">
        <f t="shared" si="13"/>
        <v>Adequate</v>
      </c>
      <c r="J121" s="132">
        <f t="shared" si="17"/>
        <v>1362.6920009677312</v>
      </c>
      <c r="K121" s="156">
        <f>VLOOKUP(J121,'Radiation Sickness'!$B$5:$F$12,3,TRUE)</f>
        <v>1</v>
      </c>
      <c r="L121" s="156" t="str">
        <f>VLOOKUP(J121,'Radiation Sickness'!$B$5:$F$12,4,TRUE)</f>
        <v>7. Terminal</v>
      </c>
    </row>
    <row r="122" spans="2:12" ht="12.75">
      <c r="B122" s="82">
        <f aca="true" t="shared" si="18" ref="B122:B128">LOG(C122,7)</f>
        <v>3.283071116437264</v>
      </c>
      <c r="C122" s="79">
        <f t="shared" si="15"/>
        <v>595</v>
      </c>
      <c r="D122" s="48">
        <f>IF(C122&lt;=Configure!$E$54,C122/24,IF(C122&lt;=Configure!$E$55,C122/Configure!$E$54,C122/Configure!$E$55))</f>
        <v>24.791666666666668</v>
      </c>
      <c r="E122" s="54" t="str">
        <f>IF(C122&lt;=Configure!$E$54,Configure!$H$54,IF(C122&lt;=Configure!$E$55,Configure!$H$55,Configure!$H$56))</f>
        <v>Days</v>
      </c>
      <c r="F122" s="50">
        <f t="shared" si="12"/>
        <v>0.5211093715994789</v>
      </c>
      <c r="G122" s="51" t="str">
        <f t="shared" si="14"/>
        <v>Short Trips</v>
      </c>
      <c r="H122" s="133">
        <f t="shared" si="16"/>
        <v>0.5211093715994789</v>
      </c>
      <c r="I122" s="51" t="str">
        <f t="shared" si="13"/>
        <v>Adequate</v>
      </c>
      <c r="J122" s="132">
        <f t="shared" si="17"/>
        <v>1363.2131103393308</v>
      </c>
      <c r="K122" s="156">
        <f>VLOOKUP(J122,'Radiation Sickness'!$B$5:$F$12,3,TRUE)</f>
        <v>1</v>
      </c>
      <c r="L122" s="156" t="str">
        <f>VLOOKUP(J122,'Radiation Sickness'!$B$5:$F$12,4,TRUE)</f>
        <v>7. Terminal</v>
      </c>
    </row>
    <row r="123" spans="2:12" ht="12.75">
      <c r="B123" s="82">
        <f t="shared" si="18"/>
        <v>3.2890816918838586</v>
      </c>
      <c r="C123" s="79">
        <f t="shared" si="15"/>
        <v>602</v>
      </c>
      <c r="D123" s="48">
        <f>IF(C123&lt;=Configure!$E$54,C123/24,IF(C123&lt;=Configure!$E$55,C123/Configure!$E$54,C123/Configure!$E$55))</f>
        <v>25.083333333333332</v>
      </c>
      <c r="E123" s="54" t="str">
        <f>IF(C123&lt;=Configure!$E$54,Configure!$H$54,IF(C123&lt;=Configure!$E$55,Configure!$H$55,Configure!$H$56))</f>
        <v>Days</v>
      </c>
      <c r="F123" s="50">
        <f t="shared" si="12"/>
        <v>0.5139469677727805</v>
      </c>
      <c r="G123" s="51" t="str">
        <f t="shared" si="14"/>
        <v>Short Trips</v>
      </c>
      <c r="H123" s="133">
        <f t="shared" si="16"/>
        <v>0.5139469677727805</v>
      </c>
      <c r="I123" s="51" t="str">
        <f t="shared" si="13"/>
        <v>Adequate</v>
      </c>
      <c r="J123" s="132">
        <f t="shared" si="17"/>
        <v>1363.7270573071037</v>
      </c>
      <c r="K123" s="156">
        <f>VLOOKUP(J123,'Radiation Sickness'!$B$5:$F$12,3,TRUE)</f>
        <v>1</v>
      </c>
      <c r="L123" s="156" t="str">
        <f>VLOOKUP(J123,'Radiation Sickness'!$B$5:$F$12,4,TRUE)</f>
        <v>7. Terminal</v>
      </c>
    </row>
    <row r="124" spans="2:12" ht="12.75">
      <c r="B124" s="82">
        <f t="shared" si="18"/>
        <v>3.2950227793522027</v>
      </c>
      <c r="C124" s="79">
        <f t="shared" si="15"/>
        <v>609</v>
      </c>
      <c r="D124" s="48">
        <f>IF(C124&lt;=Configure!$E$54,C124/24,IF(C124&lt;=Configure!$E$55,C124/Configure!$E$54,C124/Configure!$E$55))</f>
        <v>25.375</v>
      </c>
      <c r="E124" s="54" t="str">
        <f>IF(C124&lt;=Configure!$E$54,Configure!$H$54,IF(C124&lt;=Configure!$E$55,Configure!$H$55,Configure!$H$56))</f>
        <v>Days</v>
      </c>
      <c r="F124" s="50">
        <f t="shared" si="12"/>
        <v>0.5069641166012768</v>
      </c>
      <c r="G124" s="51" t="str">
        <f t="shared" si="14"/>
        <v>Short Trips</v>
      </c>
      <c r="H124" s="133">
        <f t="shared" si="16"/>
        <v>0.5069641166012768</v>
      </c>
      <c r="I124" s="51" t="str">
        <f t="shared" si="13"/>
        <v>Adequate</v>
      </c>
      <c r="J124" s="132">
        <f t="shared" si="17"/>
        <v>1364.234021423705</v>
      </c>
      <c r="K124" s="156">
        <f>VLOOKUP(J124,'Radiation Sickness'!$B$5:$F$12,3,TRUE)</f>
        <v>1</v>
      </c>
      <c r="L124" s="156" t="str">
        <f>VLOOKUP(J124,'Radiation Sickness'!$B$5:$F$12,4,TRUE)</f>
        <v>7. Terminal</v>
      </c>
    </row>
    <row r="125" spans="2:12" ht="12.75">
      <c r="B125" s="82">
        <f t="shared" si="18"/>
        <v>3.30089596719141</v>
      </c>
      <c r="C125" s="79">
        <f t="shared" si="15"/>
        <v>616</v>
      </c>
      <c r="D125" s="48">
        <f>IF(C125&lt;=Configure!$E$54,C125/24,IF(C125&lt;=Configure!$E$55,C125/Configure!$E$54,C125/Configure!$E$55))</f>
        <v>25.666666666666668</v>
      </c>
      <c r="E125" s="54" t="str">
        <f>IF(C125&lt;=Configure!$E$54,Configure!$H$54,IF(C125&lt;=Configure!$E$55,Configure!$H$55,Configure!$H$56))</f>
        <v>Days</v>
      </c>
      <c r="F125" s="50">
        <f t="shared" si="12"/>
        <v>0.5001543297942744</v>
      </c>
      <c r="G125" s="51" t="str">
        <f t="shared" si="14"/>
        <v>Short Trips</v>
      </c>
      <c r="H125" s="133">
        <f t="shared" si="16"/>
        <v>0.5001543297942744</v>
      </c>
      <c r="I125" s="51" t="str">
        <f t="shared" si="13"/>
        <v>Adequate</v>
      </c>
      <c r="J125" s="132">
        <f t="shared" si="17"/>
        <v>1364.7341757534991</v>
      </c>
      <c r="K125" s="156">
        <f>VLOOKUP(J125,'Radiation Sickness'!$B$5:$F$12,3,TRUE)</f>
        <v>1</v>
      </c>
      <c r="L125" s="156" t="str">
        <f>VLOOKUP(J125,'Radiation Sickness'!$B$5:$F$12,4,TRUE)</f>
        <v>7. Terminal</v>
      </c>
    </row>
    <row r="126" spans="2:12" ht="12.75">
      <c r="B126" s="82">
        <f t="shared" si="18"/>
        <v>3.306702789905922</v>
      </c>
      <c r="C126" s="79">
        <f t="shared" si="15"/>
        <v>623</v>
      </c>
      <c r="D126" s="48">
        <f>IF(C126&lt;=Configure!$E$54,C126/24,IF(C126&lt;=Configure!$E$55,C126/Configure!$E$54,C126/Configure!$E$55))</f>
        <v>25.958333333333332</v>
      </c>
      <c r="E126" s="54" t="str">
        <f>IF(C126&lt;=Configure!$E$54,Configure!$H$54,IF(C126&lt;=Configure!$E$55,Configure!$H$55,Configure!$H$56))</f>
        <v>Days</v>
      </c>
      <c r="F126" s="50">
        <f t="shared" si="12"/>
        <v>0.49351142371539275</v>
      </c>
      <c r="G126" s="51" t="str">
        <f t="shared" si="14"/>
        <v>Short Trips</v>
      </c>
      <c r="H126" s="133">
        <f t="shared" si="16"/>
        <v>0.49351142371539275</v>
      </c>
      <c r="I126" s="51" t="str">
        <f t="shared" si="13"/>
        <v>Adequate</v>
      </c>
      <c r="J126" s="132">
        <f t="shared" si="17"/>
        <v>1365.2276871772144</v>
      </c>
      <c r="K126" s="156">
        <f>VLOOKUP(J126,'Radiation Sickness'!$B$5:$F$12,3,TRUE)</f>
        <v>1</v>
      </c>
      <c r="L126" s="156" t="str">
        <f>VLOOKUP(J126,'Radiation Sickness'!$B$5:$F$12,4,TRUE)</f>
        <v>7. Terminal</v>
      </c>
    </row>
    <row r="127" spans="2:12" ht="12.75">
      <c r="B127" s="82">
        <f t="shared" si="18"/>
        <v>3.3124447305620977</v>
      </c>
      <c r="C127" s="79">
        <f t="shared" si="15"/>
        <v>630</v>
      </c>
      <c r="D127" s="48">
        <f>IF(C127&lt;=Configure!$E$54,C127/24,IF(C127&lt;=Configure!$E$55,C127/Configure!$E$54,C127/Configure!$E$55))</f>
        <v>26.25</v>
      </c>
      <c r="E127" s="54" t="str">
        <f>IF(C127&lt;=Configure!$E$54,Configure!$H$54,IF(C127&lt;=Configure!$E$55,Configure!$H$55,Configure!$H$56))</f>
        <v>Days</v>
      </c>
      <c r="F127" s="50">
        <f t="shared" si="12"/>
        <v>0.48702950185492105</v>
      </c>
      <c r="G127" s="51" t="str">
        <f t="shared" si="14"/>
        <v>Short Trips</v>
      </c>
      <c r="H127" s="133">
        <f t="shared" si="16"/>
        <v>0.48702950185492105</v>
      </c>
      <c r="I127" s="51" t="str">
        <f t="shared" si="13"/>
        <v>Adequate</v>
      </c>
      <c r="J127" s="132">
        <f t="shared" si="17"/>
        <v>1365.7147166790694</v>
      </c>
      <c r="K127" s="156">
        <f>VLOOKUP(J127,'Radiation Sickness'!$B$5:$F$12,3,TRUE)</f>
        <v>1</v>
      </c>
      <c r="L127" s="156" t="str">
        <f>VLOOKUP(J127,'Radiation Sickness'!$B$5:$F$12,4,TRUE)</f>
        <v>7. Terminal</v>
      </c>
    </row>
    <row r="128" spans="2:12" ht="12.75">
      <c r="B128" s="82">
        <f t="shared" si="18"/>
        <v>3.318123223061841</v>
      </c>
      <c r="C128" s="79">
        <f t="shared" si="15"/>
        <v>637</v>
      </c>
      <c r="D128" s="48">
        <f>IF(C128&lt;=Configure!$E$54,C128/24,IF(C128&lt;=Configure!$E$55,C128/Configure!$E$54,C128/Configure!$E$55))</f>
        <v>26.541666666666668</v>
      </c>
      <c r="E128" s="54" t="str">
        <f>IF(C128&lt;=Configure!$E$54,Configure!$H$54,IF(C128&lt;=Configure!$E$55,Configure!$H$55,Configure!$H$56))</f>
        <v>Days</v>
      </c>
      <c r="F128" s="50">
        <f t="shared" si="12"/>
        <v>0.4807029384919359</v>
      </c>
      <c r="G128" s="51" t="str">
        <f t="shared" si="14"/>
        <v>Short Trips</v>
      </c>
      <c r="H128" s="133">
        <f t="shared" si="16"/>
        <v>0.4807029384919359</v>
      </c>
      <c r="I128" s="51" t="str">
        <f t="shared" si="13"/>
        <v>Adequate</v>
      </c>
      <c r="J128" s="132">
        <f t="shared" si="17"/>
        <v>1366.1954196175614</v>
      </c>
      <c r="K128" s="156">
        <f>VLOOKUP(J128,'Radiation Sickness'!$B$5:$F$12,3,TRUE)</f>
        <v>1</v>
      </c>
      <c r="L128" s="156" t="str">
        <f>VLOOKUP(J128,'Radiation Sickness'!$B$5:$F$12,4,TRUE)</f>
        <v>7. Terminal</v>
      </c>
    </row>
    <row r="129" spans="2:12" ht="12.75">
      <c r="B129" s="82">
        <f aca="true" t="shared" si="19" ref="B129:B140">LOG(C129,7)</f>
        <v>3.323739654291976</v>
      </c>
      <c r="C129" s="79">
        <f aca="true" t="shared" si="20" ref="C129:C140">$C$31+C128</f>
        <v>644</v>
      </c>
      <c r="D129" s="48">
        <f>IF(C129&lt;=Configure!$E$54,C129/24,IF(C129&lt;=Configure!$E$55,C129/Configure!$E$54,C129/Configure!$E$55))</f>
        <v>26.833333333333332</v>
      </c>
      <c r="E129" s="54" t="str">
        <f>IF(C129&lt;=Configure!$E$54,Configure!$H$54,IF(C129&lt;=Configure!$E$55,Configure!$H$55,Configure!$H$56))</f>
        <v>Days</v>
      </c>
      <c r="F129" s="50">
        <f aca="true" t="shared" si="21" ref="F129:F140">$C$30/(10^B129)</f>
        <v>0.474526363453374</v>
      </c>
      <c r="G129" s="51" t="str">
        <f t="shared" si="14"/>
        <v>Short Trips</v>
      </c>
      <c r="H129" s="133">
        <f aca="true" t="shared" si="22" ref="H129:H140">F129/$C$26</f>
        <v>0.474526363453374</v>
      </c>
      <c r="I129" s="51" t="str">
        <f t="shared" si="13"/>
        <v>Adequate</v>
      </c>
      <c r="J129" s="132">
        <f t="shared" si="17"/>
        <v>1366.6699459810147</v>
      </c>
      <c r="K129" s="156">
        <f>VLOOKUP(J129,'Radiation Sickness'!$B$5:$F$12,3,TRUE)</f>
        <v>1</v>
      </c>
      <c r="L129" s="156" t="str">
        <f>VLOOKUP(J129,'Radiation Sickness'!$B$5:$F$12,4,TRUE)</f>
        <v>7. Terminal</v>
      </c>
    </row>
    <row r="130" spans="2:12" ht="12.75">
      <c r="B130" s="82">
        <f t="shared" si="19"/>
        <v>3.3292953661574303</v>
      </c>
      <c r="C130" s="79">
        <f t="shared" si="20"/>
        <v>651</v>
      </c>
      <c r="D130" s="48">
        <f>IF(C130&lt;=Configure!$E$54,C130/24,IF(C130&lt;=Configure!$E$55,C130/Configure!$E$54,C130/Configure!$E$55))</f>
        <v>27.125</v>
      </c>
      <c r="E130" s="54" t="str">
        <f>IF(C130&lt;=Configure!$E$54,Configure!$H$54,IF(C130&lt;=Configure!$E$55,Configure!$H$55,Configure!$H$56))</f>
        <v>Days</v>
      </c>
      <c r="F130" s="50">
        <f t="shared" si="21"/>
        <v>0.46849464788542083</v>
      </c>
      <c r="G130" s="51" t="str">
        <f t="shared" si="14"/>
        <v>Short Trips</v>
      </c>
      <c r="H130" s="133">
        <f t="shared" si="22"/>
        <v>0.46849464788542083</v>
      </c>
      <c r="I130" s="51" t="str">
        <f t="shared" si="13"/>
        <v>Adequate</v>
      </c>
      <c r="J130" s="132">
        <f t="shared" si="17"/>
        <v>1367.1384406289</v>
      </c>
      <c r="K130" s="156">
        <f>VLOOKUP(J130,'Radiation Sickness'!$B$5:$F$12,3,TRUE)</f>
        <v>1</v>
      </c>
      <c r="L130" s="156" t="str">
        <f>VLOOKUP(J130,'Radiation Sickness'!$B$5:$F$12,4,TRUE)</f>
        <v>7. Terminal</v>
      </c>
    </row>
    <row r="131" spans="2:12" ht="12.75">
      <c r="B131" s="82">
        <f t="shared" si="19"/>
        <v>3.3347916575056926</v>
      </c>
      <c r="C131" s="79">
        <f t="shared" si="20"/>
        <v>658</v>
      </c>
      <c r="D131" s="48">
        <f>IF(C131&lt;=Configure!$E$54,C131/24,IF(C131&lt;=Configure!$E$55,C131/Configure!$E$54,C131/Configure!$E$55))</f>
        <v>27.416666666666668</v>
      </c>
      <c r="E131" s="54" t="str">
        <f>IF(C131&lt;=Configure!$E$54,Configure!$H$54,IF(C131&lt;=Configure!$E$55,Configure!$H$55,Configure!$H$56))</f>
        <v>Days</v>
      </c>
      <c r="F131" s="50">
        <f t="shared" si="21"/>
        <v>0.4626028909599262</v>
      </c>
      <c r="G131" s="51" t="str">
        <f t="shared" si="14"/>
        <v>Short Trips</v>
      </c>
      <c r="H131" s="133">
        <f t="shared" si="22"/>
        <v>0.4626028909599262</v>
      </c>
      <c r="I131" s="51" t="str">
        <f t="shared" si="13"/>
        <v>Adequate</v>
      </c>
      <c r="J131" s="132">
        <f t="shared" si="17"/>
        <v>1367.60104351986</v>
      </c>
      <c r="K131" s="156">
        <f>VLOOKUP(J131,'Radiation Sickness'!$B$5:$F$12,3,TRUE)</f>
        <v>1</v>
      </c>
      <c r="L131" s="156" t="str">
        <f>VLOOKUP(J131,'Radiation Sickness'!$B$5:$F$12,4,TRUE)</f>
        <v>7. Terminal</v>
      </c>
    </row>
    <row r="132" spans="2:12" ht="12.75">
      <c r="B132" s="82">
        <f t="shared" si="19"/>
        <v>3.3402297859494308</v>
      </c>
      <c r="C132" s="79">
        <f t="shared" si="20"/>
        <v>665</v>
      </c>
      <c r="D132" s="48">
        <f>IF(C132&lt;=Configure!$E$54,C132/24,IF(C132&lt;=Configure!$E$55,C132/Configure!$E$54,C132/Configure!$E$55))</f>
        <v>27.708333333333332</v>
      </c>
      <c r="E132" s="54" t="str">
        <f>IF(C132&lt;=Configure!$E$54,Configure!$H$54,IF(C132&lt;=Configure!$E$55,Configure!$H$55,Configure!$H$56))</f>
        <v>Days</v>
      </c>
      <c r="F132" s="50">
        <f t="shared" si="21"/>
        <v>0.4568464074452239</v>
      </c>
      <c r="G132" s="51" t="str">
        <f t="shared" si="14"/>
        <v>Short Trips</v>
      </c>
      <c r="H132" s="133">
        <f t="shared" si="22"/>
        <v>0.4568464074452239</v>
      </c>
      <c r="I132" s="51" t="str">
        <f t="shared" si="13"/>
        <v>Adequate</v>
      </c>
      <c r="J132" s="132">
        <f t="shared" si="17"/>
        <v>1368.0578899273053</v>
      </c>
      <c r="K132" s="156">
        <f>VLOOKUP(J132,'Radiation Sickness'!$B$5:$F$12,3,TRUE)</f>
        <v>1</v>
      </c>
      <c r="L132" s="156" t="str">
        <f>VLOOKUP(J132,'Radiation Sickness'!$B$5:$F$12,4,TRUE)</f>
        <v>7. Terminal</v>
      </c>
    </row>
    <row r="133" spans="2:12" ht="12.75">
      <c r="B133" s="82">
        <f t="shared" si="19"/>
        <v>3.3456109695936904</v>
      </c>
      <c r="C133" s="79">
        <f t="shared" si="20"/>
        <v>672</v>
      </c>
      <c r="D133" s="48">
        <f>IF(C133&lt;=Configure!$E$54,C133/24,IF(C133&lt;=Configure!$E$55,C133/Configure!$E$54,C133/Configure!$E$55))</f>
        <v>28</v>
      </c>
      <c r="E133" s="54" t="str">
        <f>IF(C133&lt;=Configure!$E$54,Configure!$H$54,IF(C133&lt;=Configure!$E$55,Configure!$H$55,Configure!$H$56))</f>
        <v>Days</v>
      </c>
      <c r="F133" s="50">
        <f t="shared" si="21"/>
        <v>0.4512207160767278</v>
      </c>
      <c r="G133" s="51" t="str">
        <f t="shared" si="14"/>
        <v>Short Trips</v>
      </c>
      <c r="H133" s="133">
        <f t="shared" si="22"/>
        <v>0.4512207160767278</v>
      </c>
      <c r="I133" s="51" t="str">
        <f aca="true" t="shared" si="23" ref="I133:I140">IF(H133&lt;=$N$49,IF(H133&lt;=$N$50,IF(H133&lt;=$N$51,IF(H133&lt;=$N$52,$S$52,$S$51),$S$50),$S$49),$S$48)</f>
        <v>Adequate</v>
      </c>
      <c r="J133" s="132">
        <f t="shared" si="17"/>
        <v>1368.509110643382</v>
      </c>
      <c r="K133" s="156">
        <f>VLOOKUP(J133,'Radiation Sickness'!$B$5:$F$12,3,TRUE)</f>
        <v>1</v>
      </c>
      <c r="L133" s="156" t="str">
        <f>VLOOKUP(J133,'Radiation Sickness'!$B$5:$F$12,4,TRUE)</f>
        <v>7. Terminal</v>
      </c>
    </row>
    <row r="134" spans="2:12" ht="12.75">
      <c r="B134" s="82">
        <f t="shared" si="19"/>
        <v>3.350936388673589</v>
      </c>
      <c r="C134" s="79">
        <f t="shared" si="20"/>
        <v>679</v>
      </c>
      <c r="D134" s="48">
        <f>IF(C134&lt;=Configure!$E$54,C134/24,IF(C134&lt;=Configure!$E$55,C134/Configure!$E$54,C134/Configure!$E$55))</f>
        <v>28.291666666666668</v>
      </c>
      <c r="E134" s="54" t="str">
        <f>IF(C134&lt;=Configure!$E$54,Configure!$H$54,IF(C134&lt;=Configure!$E$55,Configure!$H$55,Configure!$H$56))</f>
        <v>Days</v>
      </c>
      <c r="F134" s="50">
        <f t="shared" si="21"/>
        <v>0.44572152866814163</v>
      </c>
      <c r="G134" s="51" t="str">
        <f t="shared" si="14"/>
        <v>Short Trips</v>
      </c>
      <c r="H134" s="133">
        <f t="shared" si="22"/>
        <v>0.44572152866814163</v>
      </c>
      <c r="I134" s="51" t="str">
        <f t="shared" si="23"/>
        <v>Adequate</v>
      </c>
      <c r="J134" s="132">
        <f t="shared" si="17"/>
        <v>1368.9548321720501</v>
      </c>
      <c r="K134" s="156">
        <f>VLOOKUP(J134,'Radiation Sickness'!$B$5:$F$12,3,TRUE)</f>
        <v>1</v>
      </c>
      <c r="L134" s="156" t="str">
        <f>VLOOKUP(J134,'Radiation Sickness'!$B$5:$F$12,4,TRUE)</f>
        <v>7. Terminal</v>
      </c>
    </row>
    <row r="135" spans="2:12" ht="12.75">
      <c r="B135" s="82">
        <f t="shared" si="19"/>
        <v>3.356207187108022</v>
      </c>
      <c r="C135" s="79">
        <f t="shared" si="20"/>
        <v>686</v>
      </c>
      <c r="D135" s="48">
        <f>IF(C135&lt;=Configure!$E$54,C135/24,IF(C135&lt;=Configure!$E$55,C135/Configure!$E$54,C135/Configure!$E$55))</f>
        <v>28.583333333333332</v>
      </c>
      <c r="E135" s="54" t="str">
        <f>IF(C135&lt;=Configure!$E$54,Configure!$H$54,IF(C135&lt;=Configure!$E$55,Configure!$H$55,Configure!$H$56))</f>
        <v>Days</v>
      </c>
      <c r="F135" s="50">
        <f t="shared" si="21"/>
        <v>0.4403447399090485</v>
      </c>
      <c r="G135" s="51" t="str">
        <f t="shared" si="14"/>
        <v>Short Trips</v>
      </c>
      <c r="H135" s="133">
        <f t="shared" si="22"/>
        <v>0.4403447399090485</v>
      </c>
      <c r="I135" s="51" t="str">
        <f t="shared" si="23"/>
        <v>Adequate</v>
      </c>
      <c r="J135" s="132">
        <f t="shared" si="17"/>
        <v>1369.3951769119592</v>
      </c>
      <c r="K135" s="156">
        <f>VLOOKUP(J135,'Radiation Sickness'!$B$5:$F$12,3,TRUE)</f>
        <v>1</v>
      </c>
      <c r="L135" s="156" t="str">
        <f>VLOOKUP(J135,'Radiation Sickness'!$B$5:$F$12,4,TRUE)</f>
        <v>7. Terminal</v>
      </c>
    </row>
    <row r="136" spans="2:12" ht="12.75">
      <c r="B136" s="82">
        <f t="shared" si="19"/>
        <v>3.361424473974503</v>
      </c>
      <c r="C136" s="79">
        <f t="shared" si="20"/>
        <v>693</v>
      </c>
      <c r="D136" s="48">
        <f>IF(C136&lt;=Configure!$E$54,C136/24,IF(C136&lt;=Configure!$E$55,C136/Configure!$E$54,C136/Configure!$E$55))</f>
        <v>28.875</v>
      </c>
      <c r="E136" s="54" t="str">
        <f>IF(C136&lt;=Configure!$E$54,Configure!$H$54,IF(C136&lt;=Configure!$E$55,Configure!$H$55,Configure!$H$56))</f>
        <v>Days</v>
      </c>
      <c r="F136" s="50">
        <f t="shared" si="21"/>
        <v>0.43508641779911045</v>
      </c>
      <c r="G136" s="51" t="str">
        <f t="shared" si="14"/>
        <v>Short Trips</v>
      </c>
      <c r="H136" s="133">
        <f t="shared" si="22"/>
        <v>0.43508641779911045</v>
      </c>
      <c r="I136" s="51" t="str">
        <f t="shared" si="23"/>
        <v>Adequate</v>
      </c>
      <c r="J136" s="132">
        <f t="shared" si="17"/>
        <v>1369.8302633297583</v>
      </c>
      <c r="K136" s="156">
        <f>VLOOKUP(J136,'Radiation Sickness'!$B$5:$F$12,3,TRUE)</f>
        <v>1</v>
      </c>
      <c r="L136" s="156" t="str">
        <f>VLOOKUP(J136,'Radiation Sickness'!$B$5:$F$12,4,TRUE)</f>
        <v>7. Terminal</v>
      </c>
    </row>
    <row r="137" spans="2:12" ht="12.75">
      <c r="B137" s="82">
        <f t="shared" si="19"/>
        <v>3.3665893249098766</v>
      </c>
      <c r="C137" s="79">
        <f t="shared" si="20"/>
        <v>700</v>
      </c>
      <c r="D137" s="48">
        <f>IF(C137&lt;=Configure!$E$54,C137/24,IF(C137&lt;=Configure!$E$55,C137/Configure!$E$54,C137/Configure!$E$55))</f>
        <v>29.166666666666668</v>
      </c>
      <c r="E137" s="54" t="str">
        <f>IF(C137&lt;=Configure!$E$54,Configure!$H$54,IF(C137&lt;=Configure!$E$55,Configure!$H$55,Configure!$H$56))</f>
        <v>Days</v>
      </c>
      <c r="F137" s="50">
        <f t="shared" si="21"/>
        <v>0.4299427946732184</v>
      </c>
      <c r="G137" s="51" t="str">
        <f t="shared" si="14"/>
        <v>Short Trips</v>
      </c>
      <c r="H137" s="133">
        <f t="shared" si="22"/>
        <v>0.4299427946732184</v>
      </c>
      <c r="I137" s="51" t="str">
        <f t="shared" si="23"/>
        <v>Adequate</v>
      </c>
      <c r="J137" s="132">
        <f t="shared" si="17"/>
        <v>1370.2602061244315</v>
      </c>
      <c r="K137" s="156">
        <f>VLOOKUP(J137,'Radiation Sickness'!$B$5:$F$12,3,TRUE)</f>
        <v>1</v>
      </c>
      <c r="L137" s="156" t="str">
        <f>VLOOKUP(J137,'Radiation Sickness'!$B$5:$F$12,4,TRUE)</f>
        <v>7. Terminal</v>
      </c>
    </row>
    <row r="138" spans="2:12" ht="12.75">
      <c r="B138" s="82">
        <f t="shared" si="19"/>
        <v>3.3717027834413504</v>
      </c>
      <c r="C138" s="79">
        <f t="shared" si="20"/>
        <v>707</v>
      </c>
      <c r="D138" s="48">
        <f>IF(C138&lt;=Configure!$E$54,C138/24,IF(C138&lt;=Configure!$E$55,C138/Configure!$E$54,C138/Configure!$E$55))</f>
        <v>29.458333333333332</v>
      </c>
      <c r="E138" s="54" t="str">
        <f>IF(C138&lt;=Configure!$E$54,Configure!$H$54,IF(C138&lt;=Configure!$E$55,Configure!$H$55,Configure!$H$56))</f>
        <v>Days</v>
      </c>
      <c r="F138" s="50">
        <f t="shared" si="21"/>
        <v>0.4249102587755656</v>
      </c>
      <c r="G138" s="51" t="str">
        <f t="shared" si="14"/>
        <v>Short Trips</v>
      </c>
      <c r="H138" s="133">
        <f t="shared" si="22"/>
        <v>0.4249102587755656</v>
      </c>
      <c r="I138" s="51" t="str">
        <f t="shared" si="23"/>
        <v>Adequate</v>
      </c>
      <c r="J138" s="132">
        <f t="shared" si="17"/>
        <v>1370.685116383207</v>
      </c>
      <c r="K138" s="156">
        <f>VLOOKUP(J138,'Radiation Sickness'!$B$5:$F$12,3,TRUE)</f>
        <v>1</v>
      </c>
      <c r="L138" s="156" t="str">
        <f>VLOOKUP(J138,'Radiation Sickness'!$B$5:$F$12,4,TRUE)</f>
        <v>7. Terminal</v>
      </c>
    </row>
    <row r="139" spans="2:12" ht="12.75">
      <c r="B139" s="82">
        <f t="shared" si="19"/>
        <v>3.376765862251949</v>
      </c>
      <c r="C139" s="79">
        <f t="shared" si="20"/>
        <v>714</v>
      </c>
      <c r="D139" s="48">
        <f>IF(C139&lt;=Configure!$E$54,C139/24,IF(C139&lt;=Configure!$E$55,C139/Configure!$E$54,C139/Configure!$E$55))</f>
        <v>29.75</v>
      </c>
      <c r="E139" s="54" t="str">
        <f>IF(C139&lt;=Configure!$E$54,Configure!$H$54,IF(C139&lt;=Configure!$E$55,Configure!$H$55,Configure!$H$56))</f>
        <v>Days</v>
      </c>
      <c r="F139" s="50">
        <f t="shared" si="21"/>
        <v>0.41998534634405765</v>
      </c>
      <c r="G139" s="51" t="str">
        <f t="shared" si="14"/>
        <v>Short Trips</v>
      </c>
      <c r="H139" s="133">
        <f t="shared" si="22"/>
        <v>0.41998534634405765</v>
      </c>
      <c r="I139" s="51" t="str">
        <f t="shared" si="23"/>
        <v>Adequate</v>
      </c>
      <c r="J139" s="132">
        <f t="shared" si="17"/>
        <v>1371.105101729551</v>
      </c>
      <c r="K139" s="156">
        <f>VLOOKUP(J139,'Radiation Sickness'!$B$5:$F$12,3,TRUE)</f>
        <v>1</v>
      </c>
      <c r="L139" s="156" t="str">
        <f>VLOOKUP(J139,'Radiation Sickness'!$B$5:$F$12,4,TRUE)</f>
        <v>7. Terminal</v>
      </c>
    </row>
    <row r="140" spans="2:12" ht="12.75">
      <c r="B140" s="82">
        <f t="shared" si="19"/>
        <v>3.381779544384242</v>
      </c>
      <c r="C140" s="79">
        <f t="shared" si="20"/>
        <v>721</v>
      </c>
      <c r="D140" s="48">
        <f>IF(C140&lt;=Configure!$E$54,C140/24,IF(C140&lt;=Configure!$E$55,C140/Configure!$E$54,C140/Configure!$E$55))</f>
        <v>30.041666666666668</v>
      </c>
      <c r="E140" s="54" t="str">
        <f>IF(C140&lt;=Configure!$E$54,Configure!$H$54,IF(C140&lt;=Configure!$E$55,Configure!$H$55,Configure!$H$56))</f>
        <v>Days</v>
      </c>
      <c r="F140" s="50">
        <f t="shared" si="21"/>
        <v>0.4151647341694713</v>
      </c>
      <c r="G140" s="51" t="str">
        <f t="shared" si="14"/>
        <v>Short Trips</v>
      </c>
      <c r="H140" s="133">
        <f t="shared" si="22"/>
        <v>0.4151647341694713</v>
      </c>
      <c r="I140" s="51" t="str">
        <f t="shared" si="23"/>
        <v>Adequate</v>
      </c>
      <c r="J140" s="132">
        <f t="shared" si="17"/>
        <v>1371.5202664637204</v>
      </c>
      <c r="K140" s="156">
        <f>VLOOKUP(J140,'Radiation Sickness'!$B$5:$F$12,3,TRUE)</f>
        <v>1</v>
      </c>
      <c r="L140" s="156" t="str">
        <f>VLOOKUP(J140,'Radiation Sickness'!$B$5:$F$12,4,TRUE)</f>
        <v>7. Terminal</v>
      </c>
    </row>
    <row r="161" spans="1:3" ht="12.75">
      <c r="A161" s="81"/>
      <c r="B161" s="81"/>
      <c r="C161" s="81"/>
    </row>
    <row r="162" spans="1:3" ht="12.75">
      <c r="A162" s="81"/>
      <c r="B162" s="81"/>
      <c r="C162" s="81"/>
    </row>
  </sheetData>
  <mergeCells count="6">
    <mergeCell ref="W41:AE50"/>
    <mergeCell ref="W54:AE62"/>
    <mergeCell ref="E5:G7"/>
    <mergeCell ref="F35:G35"/>
    <mergeCell ref="H35:I35"/>
    <mergeCell ref="J35:L35"/>
  </mergeCells>
  <conditionalFormatting sqref="U51:U150 N53:T150">
    <cfRule type="expression" priority="1" dxfId="0" stopIfTrue="1">
      <formula>M38=$S$40</formula>
    </cfRule>
    <cfRule type="expression" priority="2" dxfId="1" stopIfTrue="1">
      <formula>M38=$S$41</formula>
    </cfRule>
    <cfRule type="expression" priority="3" dxfId="2" stopIfTrue="1">
      <formula>M38=$S$42</formula>
    </cfRule>
  </conditionalFormatting>
  <conditionalFormatting sqref="J37:J140">
    <cfRule type="expression" priority="4" dxfId="3" stopIfTrue="1">
      <formula>K37=1</formula>
    </cfRule>
    <cfRule type="expression" priority="5" dxfId="4" stopIfTrue="1">
      <formula>K37&gt;0.25</formula>
    </cfRule>
  </conditionalFormatting>
  <conditionalFormatting sqref="G37:G140">
    <cfRule type="expression" priority="6" dxfId="5" stopIfTrue="1">
      <formula>G37="Dangerous"</formula>
    </cfRule>
  </conditionalFormatting>
  <conditionalFormatting sqref="I37:I140">
    <cfRule type="expression" priority="7" dxfId="6" stopIfTrue="1">
      <formula>I37=$S$48</formula>
    </cfRule>
  </conditionalFormatting>
  <conditionalFormatting sqref="K37:L140">
    <cfRule type="expression" priority="8" dxfId="7" stopIfTrue="1">
      <formula>LEFT(K37,1)="2"</formula>
    </cfRule>
    <cfRule type="expression" priority="9" dxfId="8" stopIfTrue="1">
      <formula>LEFT(K37,1)="3"</formula>
    </cfRule>
    <cfRule type="expression" priority="10" dxfId="9" stopIfTrue="1">
      <formula>LEFT(K37,1)&gt;="4"</formula>
    </cfRule>
  </conditionalFormatting>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codeName="Sheet10"/>
  <dimension ref="A1:G250"/>
  <sheetViews>
    <sheetView workbookViewId="0" topLeftCell="A1">
      <pane ySplit="2865" topLeftCell="BM9" activePane="bottomLeft" state="split"/>
      <selection pane="topLeft" activeCell="C7" sqref="C7"/>
      <selection pane="bottomLeft" activeCell="D10" sqref="D10"/>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99" t="s">
        <v>52</v>
      </c>
      <c r="G3" s="101"/>
    </row>
    <row r="4" spans="1:7" s="96" customFormat="1" ht="18.75">
      <c r="A4" s="1" t="str">
        <f>'Individual Logs'!B8</f>
        <v>Kim3</v>
      </c>
      <c r="B4" s="1">
        <f>'Individual Logs'!C8</f>
        <v>12</v>
      </c>
      <c r="D4" s="95"/>
      <c r="E4" s="106">
        <f>E52</f>
        <v>1</v>
      </c>
      <c r="F4" s="105" t="str">
        <f>F202</f>
        <v>1. Elevated</v>
      </c>
      <c r="G4" s="102"/>
    </row>
    <row r="6" spans="1:3" ht="12.75">
      <c r="A6" s="2" t="s">
        <v>57</v>
      </c>
      <c r="B6" s="146" t="s">
        <v>164</v>
      </c>
      <c r="C6" s="69"/>
    </row>
    <row r="7" spans="1:7" ht="12.75">
      <c r="A7" s="144">
        <f ca="1">TODAY()</f>
        <v>38100</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37">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aca="true" t="shared" si="5" ref="E238:E250">E237+D238</f>
        <v>1</v>
      </c>
      <c r="F238" s="7" t="str">
        <f>VLOOKUP(E238,'Radiation Sickness'!$B$5:$F$12,4,TRUE)</f>
        <v>1. Elevated</v>
      </c>
    </row>
    <row r="239" spans="2:6" ht="12.75">
      <c r="B239" s="203"/>
      <c r="C239" s="203"/>
      <c r="D239" s="189">
        <v>0</v>
      </c>
      <c r="E239" s="107">
        <f t="shared" si="5"/>
        <v>1</v>
      </c>
      <c r="F239" s="7" t="str">
        <f>VLOOKUP(E239,'Radiation Sickness'!$B$5:$F$12,4,TRUE)</f>
        <v>1. Elevated</v>
      </c>
    </row>
    <row r="240" spans="2:6" ht="12.75">
      <c r="B240" s="203"/>
      <c r="C240" s="203"/>
      <c r="D240" s="189">
        <v>0</v>
      </c>
      <c r="E240" s="107">
        <f t="shared" si="5"/>
        <v>1</v>
      </c>
      <c r="F240" s="7" t="str">
        <f>VLOOKUP(E240,'Radiation Sickness'!$B$5:$F$12,4,TRUE)</f>
        <v>1. Elevated</v>
      </c>
    </row>
    <row r="241" spans="2:6" ht="12.75">
      <c r="B241" s="203"/>
      <c r="C241" s="203"/>
      <c r="D241" s="189">
        <v>0</v>
      </c>
      <c r="E241" s="107">
        <f t="shared" si="5"/>
        <v>1</v>
      </c>
      <c r="F241" s="7" t="str">
        <f>VLOOKUP(E241,'Radiation Sickness'!$B$5:$F$12,4,TRUE)</f>
        <v>1. Elevated</v>
      </c>
    </row>
    <row r="242" spans="2:6" ht="12.75">
      <c r="B242" s="203"/>
      <c r="C242" s="203"/>
      <c r="D242" s="189">
        <v>0</v>
      </c>
      <c r="E242" s="107">
        <f t="shared" si="5"/>
        <v>1</v>
      </c>
      <c r="F242" s="7" t="str">
        <f>VLOOKUP(E242,'Radiation Sickness'!$B$5:$F$12,4,TRUE)</f>
        <v>1. Elevated</v>
      </c>
    </row>
    <row r="243" spans="2:6" ht="12.75">
      <c r="B243" s="203"/>
      <c r="C243" s="203"/>
      <c r="D243" s="189">
        <v>0</v>
      </c>
      <c r="E243" s="107">
        <f t="shared" si="5"/>
        <v>1</v>
      </c>
      <c r="F243" s="7" t="str">
        <f>VLOOKUP(E243,'Radiation Sickness'!$B$5:$F$12,4,TRUE)</f>
        <v>1. Elevated</v>
      </c>
    </row>
    <row r="244" spans="2:6" ht="12.75">
      <c r="B244" s="203"/>
      <c r="C244" s="203"/>
      <c r="D244" s="189">
        <v>0</v>
      </c>
      <c r="E244" s="107">
        <f t="shared" si="5"/>
        <v>1</v>
      </c>
      <c r="F244" s="7" t="str">
        <f>VLOOKUP(E244,'Radiation Sickness'!$B$5:$F$12,4,TRUE)</f>
        <v>1. Elevated</v>
      </c>
    </row>
    <row r="245" spans="2:6" ht="12.75">
      <c r="B245" s="203"/>
      <c r="C245" s="203"/>
      <c r="D245" s="189">
        <v>0</v>
      </c>
      <c r="E245" s="107">
        <f t="shared" si="5"/>
        <v>1</v>
      </c>
      <c r="F245" s="7" t="str">
        <f>VLOOKUP(E245,'Radiation Sickness'!$B$5:$F$12,4,TRUE)</f>
        <v>1. Elevated</v>
      </c>
    </row>
    <row r="246" spans="2:6" ht="12.75">
      <c r="B246" s="203"/>
      <c r="C246" s="203"/>
      <c r="D246" s="189">
        <v>0</v>
      </c>
      <c r="E246" s="107">
        <f t="shared" si="5"/>
        <v>1</v>
      </c>
      <c r="F246" s="7" t="str">
        <f>VLOOKUP(E246,'Radiation Sickness'!$B$5:$F$12,4,TRUE)</f>
        <v>1. Elevated</v>
      </c>
    </row>
    <row r="247" spans="2:6" ht="12.75">
      <c r="B247" s="203"/>
      <c r="C247" s="203"/>
      <c r="D247" s="189">
        <v>0</v>
      </c>
      <c r="E247" s="107">
        <f t="shared" si="5"/>
        <v>1</v>
      </c>
      <c r="F247" s="7" t="str">
        <f>VLOOKUP(E247,'Radiation Sickness'!$B$5:$F$12,4,TRUE)</f>
        <v>1. Elevated</v>
      </c>
    </row>
    <row r="248" spans="2:6" ht="12.75">
      <c r="B248" s="203"/>
      <c r="C248" s="203"/>
      <c r="D248" s="189">
        <v>0</v>
      </c>
      <c r="E248" s="107">
        <f t="shared" si="5"/>
        <v>1</v>
      </c>
      <c r="F248" s="7" t="str">
        <f>VLOOKUP(E248,'Radiation Sickness'!$B$5:$F$12,4,TRUE)</f>
        <v>1. Elevated</v>
      </c>
    </row>
    <row r="249" spans="2:6" ht="12.75">
      <c r="B249" s="203"/>
      <c r="C249" s="203"/>
      <c r="D249" s="189">
        <v>0</v>
      </c>
      <c r="E249" s="107">
        <f t="shared" si="5"/>
        <v>1</v>
      </c>
      <c r="F249" s="7" t="str">
        <f>VLOOKUP(E249,'Radiation Sickness'!$B$5:$F$12,4,TRUE)</f>
        <v>1. Elevated</v>
      </c>
    </row>
    <row r="250" spans="2:6" ht="12.75">
      <c r="B250" s="203"/>
      <c r="C250" s="203"/>
      <c r="D250" s="189">
        <v>0</v>
      </c>
      <c r="E250" s="107">
        <f t="shared" si="5"/>
        <v>1</v>
      </c>
      <c r="F250" s="7" t="str">
        <f>VLOOKUP(E250,'Radiation Sickness'!$B$5:$F$12,4,TRUE)</f>
        <v>1. Elevated</v>
      </c>
    </row>
  </sheetData>
  <sheetProtection password="A141" sheet="1" objects="1" scenarios="1"/>
  <conditionalFormatting sqref="F9:F250">
    <cfRule type="expression" priority="1" dxfId="7" stopIfTrue="1">
      <formula>LEFT(F9,1)="2"</formula>
    </cfRule>
    <cfRule type="expression" priority="2" dxfId="8" stopIfTrue="1">
      <formula>LEFT(F9,1)="3"</formula>
    </cfRule>
    <cfRule type="expression" priority="3" dxfId="9" stopIfTrue="1">
      <formula>LEFT(F9,1)&gt;="4"</formula>
    </cfRule>
  </conditionalFormatting>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G250"/>
  <sheetViews>
    <sheetView workbookViewId="0" topLeftCell="A1">
      <pane ySplit="2865" topLeftCell="BM4" activePane="bottomLeft" state="split"/>
      <selection pane="topLeft" activeCell="C7" sqref="C7"/>
      <selection pane="bottomLeft" activeCell="D10" sqref="D10"/>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99" t="s">
        <v>52</v>
      </c>
      <c r="G3" s="101"/>
    </row>
    <row r="4" spans="1:7" s="96" customFormat="1" ht="18.75">
      <c r="A4" s="1" t="str">
        <f>'Individual Logs'!B9</f>
        <v>David4</v>
      </c>
      <c r="B4" s="1">
        <f>'Individual Logs'!C9</f>
        <v>8</v>
      </c>
      <c r="D4" s="95"/>
      <c r="E4" s="106">
        <f>E52</f>
        <v>1</v>
      </c>
      <c r="F4" s="105" t="str">
        <f>F202</f>
        <v>1. Elevated</v>
      </c>
      <c r="G4" s="102"/>
    </row>
    <row r="6" spans="1:3" ht="12.75">
      <c r="A6" s="2" t="s">
        <v>57</v>
      </c>
      <c r="B6" s="146" t="s">
        <v>164</v>
      </c>
      <c r="C6" s="69"/>
    </row>
    <row r="7" spans="1:7" ht="12.75">
      <c r="A7" s="144">
        <f ca="1">TODAY()</f>
        <v>38100</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50">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t="shared" si="4"/>
        <v>1</v>
      </c>
      <c r="F238" s="7" t="str">
        <f>VLOOKUP(E238,'Radiation Sickness'!$B$5:$F$12,4,TRUE)</f>
        <v>1. Elevated</v>
      </c>
    </row>
    <row r="239" spans="2:6" ht="12.75">
      <c r="B239" s="203"/>
      <c r="C239" s="203"/>
      <c r="D239" s="189">
        <v>0</v>
      </c>
      <c r="E239" s="107">
        <f t="shared" si="4"/>
        <v>1</v>
      </c>
      <c r="F239" s="7" t="str">
        <f>VLOOKUP(E239,'Radiation Sickness'!$B$5:$F$12,4,TRUE)</f>
        <v>1. Elevated</v>
      </c>
    </row>
    <row r="240" spans="2:6" ht="12.75">
      <c r="B240" s="203"/>
      <c r="C240" s="203"/>
      <c r="D240" s="189">
        <v>0</v>
      </c>
      <c r="E240" s="107">
        <f t="shared" si="4"/>
        <v>1</v>
      </c>
      <c r="F240" s="7" t="str">
        <f>VLOOKUP(E240,'Radiation Sickness'!$B$5:$F$12,4,TRUE)</f>
        <v>1. Elevated</v>
      </c>
    </row>
    <row r="241" spans="2:6" ht="12.75">
      <c r="B241" s="203"/>
      <c r="C241" s="203"/>
      <c r="D241" s="189">
        <v>0</v>
      </c>
      <c r="E241" s="107">
        <f t="shared" si="4"/>
        <v>1</v>
      </c>
      <c r="F241" s="7" t="str">
        <f>VLOOKUP(E241,'Radiation Sickness'!$B$5:$F$12,4,TRUE)</f>
        <v>1. Elevated</v>
      </c>
    </row>
    <row r="242" spans="2:6" ht="12.75">
      <c r="B242" s="203"/>
      <c r="C242" s="203"/>
      <c r="D242" s="189">
        <v>0</v>
      </c>
      <c r="E242" s="107">
        <f t="shared" si="4"/>
        <v>1</v>
      </c>
      <c r="F242" s="7" t="str">
        <f>VLOOKUP(E242,'Radiation Sickness'!$B$5:$F$12,4,TRUE)</f>
        <v>1. Elevated</v>
      </c>
    </row>
    <row r="243" spans="2:6" ht="12.75">
      <c r="B243" s="203"/>
      <c r="C243" s="203"/>
      <c r="D243" s="189">
        <v>0</v>
      </c>
      <c r="E243" s="107">
        <f t="shared" si="4"/>
        <v>1</v>
      </c>
      <c r="F243" s="7" t="str">
        <f>VLOOKUP(E243,'Radiation Sickness'!$B$5:$F$12,4,TRUE)</f>
        <v>1. Elevated</v>
      </c>
    </row>
    <row r="244" spans="2:6" ht="12.75">
      <c r="B244" s="203"/>
      <c r="C244" s="203"/>
      <c r="D244" s="189">
        <v>0</v>
      </c>
      <c r="E244" s="107">
        <f t="shared" si="4"/>
        <v>1</v>
      </c>
      <c r="F244" s="7" t="str">
        <f>VLOOKUP(E244,'Radiation Sickness'!$B$5:$F$12,4,TRUE)</f>
        <v>1. Elevated</v>
      </c>
    </row>
    <row r="245" spans="2:6" ht="12.75">
      <c r="B245" s="203"/>
      <c r="C245" s="203"/>
      <c r="D245" s="189">
        <v>0</v>
      </c>
      <c r="E245" s="107">
        <f t="shared" si="4"/>
        <v>1</v>
      </c>
      <c r="F245" s="7" t="str">
        <f>VLOOKUP(E245,'Radiation Sickness'!$B$5:$F$12,4,TRUE)</f>
        <v>1. Elevated</v>
      </c>
    </row>
    <row r="246" spans="2:6" ht="12.75">
      <c r="B246" s="203"/>
      <c r="C246" s="203"/>
      <c r="D246" s="189">
        <v>0</v>
      </c>
      <c r="E246" s="107">
        <f t="shared" si="4"/>
        <v>1</v>
      </c>
      <c r="F246" s="7" t="str">
        <f>VLOOKUP(E246,'Radiation Sickness'!$B$5:$F$12,4,TRUE)</f>
        <v>1. Elevated</v>
      </c>
    </row>
    <row r="247" spans="2:6" ht="12.75">
      <c r="B247" s="203"/>
      <c r="C247" s="203"/>
      <c r="D247" s="189">
        <v>0</v>
      </c>
      <c r="E247" s="107">
        <f t="shared" si="4"/>
        <v>1</v>
      </c>
      <c r="F247" s="7" t="str">
        <f>VLOOKUP(E247,'Radiation Sickness'!$B$5:$F$12,4,TRUE)</f>
        <v>1. Elevated</v>
      </c>
    </row>
    <row r="248" spans="2:6" ht="12.75">
      <c r="B248" s="203"/>
      <c r="C248" s="203"/>
      <c r="D248" s="189">
        <v>0</v>
      </c>
      <c r="E248" s="107">
        <f t="shared" si="4"/>
        <v>1</v>
      </c>
      <c r="F248" s="7" t="str">
        <f>VLOOKUP(E248,'Radiation Sickness'!$B$5:$F$12,4,TRUE)</f>
        <v>1. Elevated</v>
      </c>
    </row>
    <row r="249" spans="2:6" ht="12.75">
      <c r="B249" s="203"/>
      <c r="C249" s="203"/>
      <c r="D249" s="189">
        <v>0</v>
      </c>
      <c r="E249" s="107">
        <f t="shared" si="4"/>
        <v>1</v>
      </c>
      <c r="F249" s="7" t="str">
        <f>VLOOKUP(E249,'Radiation Sickness'!$B$5:$F$12,4,TRUE)</f>
        <v>1. Elevated</v>
      </c>
    </row>
    <row r="250" spans="2:6" ht="12.75">
      <c r="B250" s="203"/>
      <c r="C250" s="203"/>
      <c r="D250" s="189">
        <v>0</v>
      </c>
      <c r="E250" s="107">
        <f t="shared" si="4"/>
        <v>1</v>
      </c>
      <c r="F250" s="7" t="str">
        <f>VLOOKUP(E250,'Radiation Sickness'!$B$5:$F$12,4,TRUE)</f>
        <v>1. Elevated</v>
      </c>
    </row>
  </sheetData>
  <sheetProtection password="A141" sheet="1" objects="1" scenarios="1"/>
  <conditionalFormatting sqref="F9:F250">
    <cfRule type="expression" priority="1" dxfId="7" stopIfTrue="1">
      <formula>LEFT(F9,1)="2"</formula>
    </cfRule>
    <cfRule type="expression" priority="2" dxfId="8" stopIfTrue="1">
      <formula>LEFT(F9,1)="3"</formula>
    </cfRule>
    <cfRule type="expression" priority="3" dxfId="9" stopIfTrue="1">
      <formula>LEFT(F9,1)&gt;="4"</formula>
    </cfRule>
  </conditionalFormatting>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A1:G250"/>
  <sheetViews>
    <sheetView workbookViewId="0" topLeftCell="A1">
      <pane ySplit="2865" topLeftCell="BM1" activePane="bottomLeft" state="split"/>
      <selection pane="topLeft" activeCell="C7" sqref="C7"/>
      <selection pane="bottomLeft" activeCell="C9" sqref="C9"/>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99" t="s">
        <v>52</v>
      </c>
      <c r="G3" s="101"/>
    </row>
    <row r="4" spans="1:7" s="96" customFormat="1" ht="18.75">
      <c r="A4" s="1" t="str">
        <f>'Individual Logs'!B10</f>
        <v>Jennifer5</v>
      </c>
      <c r="B4" s="1">
        <f>'Individual Logs'!C10</f>
        <v>6</v>
      </c>
      <c r="D4" s="95"/>
      <c r="E4" s="106">
        <f>E52</f>
        <v>1</v>
      </c>
      <c r="F4" s="105" t="str">
        <f>F202</f>
        <v>1. Elevated</v>
      </c>
      <c r="G4" s="102"/>
    </row>
    <row r="6" spans="1:3" ht="12.75">
      <c r="A6" s="2" t="s">
        <v>57</v>
      </c>
      <c r="B6" s="146" t="s">
        <v>164</v>
      </c>
      <c r="C6" s="69"/>
    </row>
    <row r="7" spans="1:7" ht="12.75">
      <c r="A7" s="144">
        <f ca="1">TODAY()</f>
        <v>38100</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50">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t="shared" si="4"/>
        <v>1</v>
      </c>
      <c r="F238" s="7" t="str">
        <f>VLOOKUP(E238,'Radiation Sickness'!$B$5:$F$12,4,TRUE)</f>
        <v>1. Elevated</v>
      </c>
    </row>
    <row r="239" spans="2:6" ht="12.75">
      <c r="B239" s="203"/>
      <c r="C239" s="203"/>
      <c r="D239" s="189">
        <v>0</v>
      </c>
      <c r="E239" s="107">
        <f t="shared" si="4"/>
        <v>1</v>
      </c>
      <c r="F239" s="7" t="str">
        <f>VLOOKUP(E239,'Radiation Sickness'!$B$5:$F$12,4,TRUE)</f>
        <v>1. Elevated</v>
      </c>
    </row>
    <row r="240" spans="2:6" ht="12.75">
      <c r="B240" s="203"/>
      <c r="C240" s="203"/>
      <c r="D240" s="189">
        <v>0</v>
      </c>
      <c r="E240" s="107">
        <f t="shared" si="4"/>
        <v>1</v>
      </c>
      <c r="F240" s="7" t="str">
        <f>VLOOKUP(E240,'Radiation Sickness'!$B$5:$F$12,4,TRUE)</f>
        <v>1. Elevated</v>
      </c>
    </row>
    <row r="241" spans="2:6" ht="12.75">
      <c r="B241" s="203"/>
      <c r="C241" s="203"/>
      <c r="D241" s="189">
        <v>0</v>
      </c>
      <c r="E241" s="107">
        <f t="shared" si="4"/>
        <v>1</v>
      </c>
      <c r="F241" s="7" t="str">
        <f>VLOOKUP(E241,'Radiation Sickness'!$B$5:$F$12,4,TRUE)</f>
        <v>1. Elevated</v>
      </c>
    </row>
    <row r="242" spans="2:6" ht="12.75">
      <c r="B242" s="203"/>
      <c r="C242" s="203"/>
      <c r="D242" s="189">
        <v>0</v>
      </c>
      <c r="E242" s="107">
        <f t="shared" si="4"/>
        <v>1</v>
      </c>
      <c r="F242" s="7" t="str">
        <f>VLOOKUP(E242,'Radiation Sickness'!$B$5:$F$12,4,TRUE)</f>
        <v>1. Elevated</v>
      </c>
    </row>
    <row r="243" spans="2:6" ht="12.75">
      <c r="B243" s="203"/>
      <c r="C243" s="203"/>
      <c r="D243" s="189">
        <v>0</v>
      </c>
      <c r="E243" s="107">
        <f t="shared" si="4"/>
        <v>1</v>
      </c>
      <c r="F243" s="7" t="str">
        <f>VLOOKUP(E243,'Radiation Sickness'!$B$5:$F$12,4,TRUE)</f>
        <v>1. Elevated</v>
      </c>
    </row>
    <row r="244" spans="2:6" ht="12.75">
      <c r="B244" s="203"/>
      <c r="C244" s="203"/>
      <c r="D244" s="189">
        <v>0</v>
      </c>
      <c r="E244" s="107">
        <f t="shared" si="4"/>
        <v>1</v>
      </c>
      <c r="F244" s="7" t="str">
        <f>VLOOKUP(E244,'Radiation Sickness'!$B$5:$F$12,4,TRUE)</f>
        <v>1. Elevated</v>
      </c>
    </row>
    <row r="245" spans="2:6" ht="12.75">
      <c r="B245" s="203"/>
      <c r="C245" s="203"/>
      <c r="D245" s="189">
        <v>0</v>
      </c>
      <c r="E245" s="107">
        <f t="shared" si="4"/>
        <v>1</v>
      </c>
      <c r="F245" s="7" t="str">
        <f>VLOOKUP(E245,'Radiation Sickness'!$B$5:$F$12,4,TRUE)</f>
        <v>1. Elevated</v>
      </c>
    </row>
    <row r="246" spans="2:6" ht="12.75">
      <c r="B246" s="203"/>
      <c r="C246" s="203"/>
      <c r="D246" s="189">
        <v>0</v>
      </c>
      <c r="E246" s="107">
        <f t="shared" si="4"/>
        <v>1</v>
      </c>
      <c r="F246" s="7" t="str">
        <f>VLOOKUP(E246,'Radiation Sickness'!$B$5:$F$12,4,TRUE)</f>
        <v>1. Elevated</v>
      </c>
    </row>
    <row r="247" spans="2:6" ht="12.75">
      <c r="B247" s="203"/>
      <c r="C247" s="203"/>
      <c r="D247" s="189">
        <v>0</v>
      </c>
      <c r="E247" s="107">
        <f t="shared" si="4"/>
        <v>1</v>
      </c>
      <c r="F247" s="7" t="str">
        <f>VLOOKUP(E247,'Radiation Sickness'!$B$5:$F$12,4,TRUE)</f>
        <v>1. Elevated</v>
      </c>
    </row>
    <row r="248" spans="2:6" ht="12.75">
      <c r="B248" s="203"/>
      <c r="C248" s="203"/>
      <c r="D248" s="189">
        <v>0</v>
      </c>
      <c r="E248" s="107">
        <f t="shared" si="4"/>
        <v>1</v>
      </c>
      <c r="F248" s="7" t="str">
        <f>VLOOKUP(E248,'Radiation Sickness'!$B$5:$F$12,4,TRUE)</f>
        <v>1. Elevated</v>
      </c>
    </row>
    <row r="249" spans="2:6" ht="12.75">
      <c r="B249" s="203"/>
      <c r="C249" s="203"/>
      <c r="D249" s="189">
        <v>0</v>
      </c>
      <c r="E249" s="107">
        <f t="shared" si="4"/>
        <v>1</v>
      </c>
      <c r="F249" s="7" t="str">
        <f>VLOOKUP(E249,'Radiation Sickness'!$B$5:$F$12,4,TRUE)</f>
        <v>1. Elevated</v>
      </c>
    </row>
    <row r="250" spans="2:6" ht="12.75">
      <c r="B250" s="203"/>
      <c r="C250" s="203"/>
      <c r="D250" s="189">
        <v>0</v>
      </c>
      <c r="E250" s="107">
        <f t="shared" si="4"/>
        <v>1</v>
      </c>
      <c r="F250" s="7" t="str">
        <f>VLOOKUP(E250,'Radiation Sickness'!$B$5:$F$12,4,TRUE)</f>
        <v>1. Elevated</v>
      </c>
    </row>
  </sheetData>
  <sheetProtection password="A141" sheet="1" objects="1" scenarios="1"/>
  <conditionalFormatting sqref="F9:F250">
    <cfRule type="expression" priority="1" dxfId="7" stopIfTrue="1">
      <formula>LEFT(F9,1)="2"</formula>
    </cfRule>
    <cfRule type="expression" priority="2" dxfId="8" stopIfTrue="1">
      <formula>LEFT(F9,1)="3"</formula>
    </cfRule>
    <cfRule type="expression" priority="3" dxfId="9" stopIfTrue="1">
      <formula>LEFT(F9,1)&gt;="4"</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L23"/>
  <sheetViews>
    <sheetView workbookViewId="0" topLeftCell="A1">
      <selection activeCell="B6" sqref="B6"/>
    </sheetView>
  </sheetViews>
  <sheetFormatPr defaultColWidth="9.140625" defaultRowHeight="12.75"/>
  <cols>
    <col min="1" max="1" width="3.7109375" style="2" customWidth="1"/>
    <col min="2" max="2" width="18.8515625" style="2" customWidth="1"/>
    <col min="3" max="3" width="11.28125" style="2" customWidth="1"/>
    <col min="4" max="4" width="19.8515625" style="2" customWidth="1"/>
    <col min="5" max="7" width="11.57421875" style="3" customWidth="1"/>
    <col min="8" max="8" width="11.57421875" style="3" hidden="1" customWidth="1"/>
    <col min="9" max="9" width="13.57421875" style="3" hidden="1" customWidth="1"/>
    <col min="10" max="11" width="8.28125" style="148" customWidth="1"/>
    <col min="12" max="12" width="15.421875" style="2" customWidth="1"/>
    <col min="13" max="16384" width="9.140625" style="2" customWidth="1"/>
  </cols>
  <sheetData>
    <row r="1" spans="1:11" ht="18.75">
      <c r="A1" s="1" t="s">
        <v>44</v>
      </c>
      <c r="K1" s="149"/>
    </row>
    <row r="2" spans="2:12" ht="12.75">
      <c r="B2" s="160" t="s">
        <v>173</v>
      </c>
      <c r="I2" s="46"/>
      <c r="K2" s="46" t="s">
        <v>167</v>
      </c>
      <c r="L2" s="164">
        <f ca="1">NOW()</f>
        <v>38100.68131724537</v>
      </c>
    </row>
    <row r="3" spans="10:11" ht="12.75">
      <c r="J3" s="147"/>
      <c r="K3" s="147"/>
    </row>
    <row r="4" spans="4:11" s="64" customFormat="1" ht="11.25">
      <c r="D4" s="64" t="s">
        <v>161</v>
      </c>
      <c r="E4" s="64" t="s">
        <v>53</v>
      </c>
      <c r="F4" s="64" t="s">
        <v>165</v>
      </c>
      <c r="G4" s="64" t="s">
        <v>178</v>
      </c>
      <c r="H4" s="64" t="s">
        <v>163</v>
      </c>
      <c r="J4" s="257" t="s">
        <v>165</v>
      </c>
      <c r="K4" s="257"/>
    </row>
    <row r="5" spans="2:11" s="64" customFormat="1" ht="11.25">
      <c r="B5" s="63" t="s">
        <v>50</v>
      </c>
      <c r="C5" s="63" t="s">
        <v>51</v>
      </c>
      <c r="D5" s="63" t="s">
        <v>160</v>
      </c>
      <c r="E5" s="63" t="s">
        <v>54</v>
      </c>
      <c r="F5" s="63" t="s">
        <v>183</v>
      </c>
      <c r="G5" s="63" t="s">
        <v>179</v>
      </c>
      <c r="H5" s="63" t="s">
        <v>162</v>
      </c>
      <c r="I5" s="94"/>
      <c r="J5" s="258" t="s">
        <v>166</v>
      </c>
      <c r="K5" s="258"/>
    </row>
    <row r="6" spans="1:11" ht="21" customHeight="1" thickBot="1">
      <c r="A6" s="96">
        <v>1</v>
      </c>
      <c r="B6" s="197" t="s">
        <v>45</v>
      </c>
      <c r="C6" s="198">
        <v>33</v>
      </c>
      <c r="D6" s="181" t="str">
        <f>occup1!F4</f>
        <v>1. Elevated</v>
      </c>
      <c r="E6" s="167">
        <f>occup1!E4</f>
        <v>1</v>
      </c>
      <c r="F6" s="168" t="e">
        <f>IF(Configure!$E$63&gt;=G6,"OK",IF(G6&lt;Configure!$E$64,Configure!$G$63,Configure!$G$64))</f>
        <v>#N/A</v>
      </c>
      <c r="G6" s="169" t="e">
        <f>H6/0.042</f>
        <v>#N/A</v>
      </c>
      <c r="H6" s="170" t="e">
        <f>IF(I6&lt;&gt;"",$L$2-I6,"n/a")</f>
        <v>#N/A</v>
      </c>
      <c r="I6" s="171" t="e">
        <f>J6+K6</f>
        <v>#N/A</v>
      </c>
      <c r="J6" s="172">
        <f>occup1!B7</f>
        <v>0</v>
      </c>
      <c r="K6" s="173" t="e">
        <f>occup1!C7</f>
        <v>#N/A</v>
      </c>
    </row>
    <row r="7" spans="1:11" ht="21" customHeight="1" thickBot="1">
      <c r="A7" s="96">
        <v>2</v>
      </c>
      <c r="B7" s="199" t="s">
        <v>46</v>
      </c>
      <c r="C7" s="200">
        <v>33</v>
      </c>
      <c r="D7" s="182" t="str">
        <f>occup2!F4</f>
        <v>1. Elevated</v>
      </c>
      <c r="E7" s="174">
        <f>occup2!E4</f>
        <v>1</v>
      </c>
      <c r="F7" s="175" t="e">
        <f>IF(Configure!$E$63&gt;=G7,"OK",IF(G7&lt;Configure!$E$64,Configure!$G$63,Configure!$G$64))</f>
        <v>#N/A</v>
      </c>
      <c r="G7" s="176" t="e">
        <f>H7/0.042</f>
        <v>#N/A</v>
      </c>
      <c r="H7" s="177" t="e">
        <f>IF(I7&lt;&gt;"",$L$2-I7,"n/a")</f>
        <v>#N/A</v>
      </c>
      <c r="I7" s="178" t="e">
        <f>J7+K7</f>
        <v>#N/A</v>
      </c>
      <c r="J7" s="179">
        <f>occup2!B7</f>
        <v>0</v>
      </c>
      <c r="K7" s="180" t="e">
        <f>occup2!C7</f>
        <v>#N/A</v>
      </c>
    </row>
    <row r="8" spans="1:11" ht="21" customHeight="1" thickBot="1">
      <c r="A8" s="96">
        <v>3</v>
      </c>
      <c r="B8" s="199" t="s">
        <v>47</v>
      </c>
      <c r="C8" s="200">
        <v>12</v>
      </c>
      <c r="D8" s="182" t="str">
        <f>occup3!F4</f>
        <v>1. Elevated</v>
      </c>
      <c r="E8" s="174">
        <f>occup3!E4</f>
        <v>1</v>
      </c>
      <c r="F8" s="175" t="e">
        <f>IF(Configure!$E$63&gt;=G8,"OK",IF(G8&lt;Configure!$E$64,Configure!$G$63,Configure!$G$64))</f>
        <v>#N/A</v>
      </c>
      <c r="G8" s="176" t="e">
        <f>H8/0.042</f>
        <v>#N/A</v>
      </c>
      <c r="H8" s="177" t="e">
        <f>IF(I8&lt;&gt;"",$L$2-I8,"n/a")</f>
        <v>#N/A</v>
      </c>
      <c r="I8" s="178" t="e">
        <f>J8+K8</f>
        <v>#N/A</v>
      </c>
      <c r="J8" s="179">
        <f>occup3!B7</f>
        <v>0</v>
      </c>
      <c r="K8" s="180" t="e">
        <f>occup3!C7</f>
        <v>#N/A</v>
      </c>
    </row>
    <row r="9" spans="1:11" ht="21" customHeight="1" thickBot="1">
      <c r="A9" s="96">
        <v>4</v>
      </c>
      <c r="B9" s="199" t="s">
        <v>48</v>
      </c>
      <c r="C9" s="200">
        <v>8</v>
      </c>
      <c r="D9" s="182" t="str">
        <f>occup4!F4</f>
        <v>1. Elevated</v>
      </c>
      <c r="E9" s="174">
        <f>occup4!E4</f>
        <v>1</v>
      </c>
      <c r="F9" s="175" t="e">
        <f>IF(Configure!$E$63&gt;=G9,"OK",IF(G9&lt;Configure!$E$64,Configure!$G$63,Configure!$G$64))</f>
        <v>#N/A</v>
      </c>
      <c r="G9" s="176" t="e">
        <f>H9/0.042</f>
        <v>#N/A</v>
      </c>
      <c r="H9" s="177" t="e">
        <f>IF(I9&lt;&gt;"",$L$2-I9,"n/a")</f>
        <v>#N/A</v>
      </c>
      <c r="I9" s="178" t="e">
        <f>J9+K9</f>
        <v>#N/A</v>
      </c>
      <c r="J9" s="179">
        <f>occup4!B7</f>
        <v>0</v>
      </c>
      <c r="K9" s="180" t="e">
        <f>occup4!C7</f>
        <v>#N/A</v>
      </c>
    </row>
    <row r="10" spans="1:11" ht="21" customHeight="1" thickBot="1">
      <c r="A10" s="96">
        <v>5</v>
      </c>
      <c r="B10" s="199" t="s">
        <v>49</v>
      </c>
      <c r="C10" s="200">
        <v>6</v>
      </c>
      <c r="D10" s="182" t="str">
        <f>occup5!F4</f>
        <v>1. Elevated</v>
      </c>
      <c r="E10" s="174">
        <f>occup5!E4</f>
        <v>1</v>
      </c>
      <c r="F10" s="175" t="e">
        <f>IF(Configure!$E$63&gt;=G10,"OK",IF(G10&lt;Configure!$E$64,Configure!$G$63,Configure!$G$64))</f>
        <v>#N/A</v>
      </c>
      <c r="G10" s="176" t="e">
        <f>H10/0.042</f>
        <v>#N/A</v>
      </c>
      <c r="H10" s="177" t="e">
        <f>IF(I10&lt;&gt;"",$L$2-I10,"n/a")</f>
        <v>#N/A</v>
      </c>
      <c r="I10" s="178" t="e">
        <f>J10+K10</f>
        <v>#N/A</v>
      </c>
      <c r="J10" s="179">
        <f>occup5!B7</f>
        <v>0</v>
      </c>
      <c r="K10" s="180" t="e">
        <f>occup5!C7</f>
        <v>#N/A</v>
      </c>
    </row>
    <row r="11" ht="12.75"/>
    <row r="12" spans="7:9" ht="12.75">
      <c r="G12" s="165"/>
      <c r="I12" s="163"/>
    </row>
    <row r="13" spans="4:10" ht="15.75">
      <c r="D13" s="112"/>
      <c r="J13" s="162"/>
    </row>
    <row r="20" ht="12.75" hidden="1">
      <c r="G20" s="3" t="str">
        <f>Configure!G63</f>
        <v>Need Log</v>
      </c>
    </row>
    <row r="21" ht="12.75" hidden="1">
      <c r="G21" s="3" t="str">
        <f>Configure!G64</f>
        <v>LOG NOW!</v>
      </c>
    </row>
    <row r="23" ht="12.75">
      <c r="G23" s="166"/>
    </row>
  </sheetData>
  <sheetProtection password="A141" sheet="1" objects="1" scenarios="1"/>
  <mergeCells count="2">
    <mergeCell ref="J4:K4"/>
    <mergeCell ref="J5:K5"/>
  </mergeCells>
  <conditionalFormatting sqref="H6:H10">
    <cfRule type="expression" priority="1" dxfId="7" stopIfTrue="1">
      <formula>LEFT(D6,1)="2"</formula>
    </cfRule>
    <cfRule type="expression" priority="2" dxfId="8" stopIfTrue="1">
      <formula>LEFT(D6,1)="3"</formula>
    </cfRule>
    <cfRule type="expression" priority="3" dxfId="9" stopIfTrue="1">
      <formula>LEFT(D6,1)&gt;="4"</formula>
    </cfRule>
  </conditionalFormatting>
  <conditionalFormatting sqref="D6:D10">
    <cfRule type="expression" priority="4" dxfId="7" stopIfTrue="1">
      <formula>LEFT(D6,1)="2"</formula>
    </cfRule>
    <cfRule type="expression" priority="5" dxfId="8" stopIfTrue="1">
      <formula>LEFT(D6,1)="3"</formula>
    </cfRule>
    <cfRule type="expression" priority="6" dxfId="9" stopIfTrue="1">
      <formula>LEFT(D6,1)&gt;="4"</formula>
    </cfRule>
  </conditionalFormatting>
  <conditionalFormatting sqref="F6:F10">
    <cfRule type="expression" priority="7" dxfId="10" stopIfTrue="1">
      <formula>F6=$G$20</formula>
    </cfRule>
    <cfRule type="expression" priority="8" dxfId="0" stopIfTrue="1">
      <formula>F6=$G$21</formula>
    </cfRule>
  </conditionalFormatting>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7"/>
  <dimension ref="A1:G38"/>
  <sheetViews>
    <sheetView workbookViewId="0" topLeftCell="A1">
      <selection activeCell="A3" sqref="A3"/>
    </sheetView>
  </sheetViews>
  <sheetFormatPr defaultColWidth="9.140625" defaultRowHeight="12.75"/>
  <cols>
    <col min="1" max="1" width="9.140625" style="2" customWidth="1"/>
    <col min="2" max="2" width="8.00390625" style="3" customWidth="1"/>
    <col min="3" max="3" width="7.421875" style="3" customWidth="1"/>
    <col min="4" max="4" width="9.140625" style="7" customWidth="1"/>
    <col min="5" max="5" width="15.140625" style="7" customWidth="1"/>
    <col min="6" max="6" width="89.7109375" style="2" customWidth="1"/>
    <col min="7" max="16384" width="9.140625" style="2" customWidth="1"/>
  </cols>
  <sheetData>
    <row r="1" spans="1:5" ht="18.75">
      <c r="A1" s="1" t="s">
        <v>0</v>
      </c>
      <c r="B1" s="4"/>
      <c r="C1" s="4"/>
      <c r="D1" s="6"/>
      <c r="E1" s="6"/>
    </row>
    <row r="2" ht="12.75">
      <c r="B2" s="196" t="s">
        <v>192</v>
      </c>
    </row>
    <row r="4" spans="2:7" ht="12.75">
      <c r="B4" s="4" t="s">
        <v>8</v>
      </c>
      <c r="C4" s="4" t="s">
        <v>9</v>
      </c>
      <c r="D4" s="6" t="s">
        <v>10</v>
      </c>
      <c r="E4" s="6" t="s">
        <v>52</v>
      </c>
      <c r="F4" s="65" t="s">
        <v>120</v>
      </c>
      <c r="G4" s="2" t="s">
        <v>119</v>
      </c>
    </row>
    <row r="5" spans="2:7" ht="12.75">
      <c r="B5" s="93">
        <f>B16</f>
        <v>0</v>
      </c>
      <c r="C5" s="93">
        <f>C16</f>
        <v>25</v>
      </c>
      <c r="D5" s="143">
        <f>D16</f>
        <v>0</v>
      </c>
      <c r="E5" s="141" t="str">
        <f>E16</f>
        <v>1. Elevated</v>
      </c>
      <c r="F5" s="141" t="str">
        <f>F16</f>
        <v>No apparent "short-term" effect. May be some blood cell changes.</v>
      </c>
      <c r="G5" s="2" t="s">
        <v>119</v>
      </c>
    </row>
    <row r="6" spans="2:7" ht="12.75">
      <c r="B6" s="93">
        <f>B18</f>
        <v>25</v>
      </c>
      <c r="C6" s="93">
        <f>C18</f>
        <v>100</v>
      </c>
      <c r="D6" s="143">
        <f>D18</f>
        <v>0</v>
      </c>
      <c r="E6" s="141" t="str">
        <f>E18</f>
        <v>2. Cautionary</v>
      </c>
      <c r="F6" s="141" t="str">
        <f>F18</f>
        <v>Typically people with this level of radiation exposure experience a loss of appetite and a small amount of nausea and sickness for the higher end of this dose category. Blood changes are noticeable. Up to 25 percent of persons experiencing this level of exposure will be incapacitated, but none will die. The normal period of convalescence will be about 7 days.</v>
      </c>
      <c r="G6" s="2" t="s">
        <v>119</v>
      </c>
    </row>
    <row r="7" spans="2:7" ht="12.75">
      <c r="B7" s="93">
        <f>B20</f>
        <v>100</v>
      </c>
      <c r="C7" s="93">
        <f>C20</f>
        <v>200</v>
      </c>
      <c r="D7" s="143">
        <f>D20</f>
        <v>0.25</v>
      </c>
      <c r="E7" s="141" t="str">
        <f>E20</f>
        <v>3. Dangerous</v>
      </c>
      <c r="F7" s="141" t="str">
        <f>F20</f>
        <v>Definite identifiable changes in blood cells. White blood cells and platelets are affected at low range doses. Victims at the higher end of this radiation exposure category will show the toxic symptoms of damage to the gastrointestinal tract, such as weakness, fatigue, nausea, vomiting diarrhea, fever and infection. Those in this higher level will also experience hair loss, livid skin spots, fevers, hemorrhaging and some will experience heart failure. About 25 to 100 percent of persons exposed in this range will be incapacitated and approximately 25 percent will die within 30 to 60 days. The period of convalescence will be up to 40 days. Treatment should include reassurance, rest, light diet, water and antibiotics. For extreme cases, transfusions of platelets and white blood cells will be helpful.</v>
      </c>
      <c r="G7" s="2" t="s">
        <v>119</v>
      </c>
    </row>
    <row r="8" spans="2:7" ht="12.75">
      <c r="B8" s="93">
        <f>B22</f>
        <v>200</v>
      </c>
      <c r="C8" s="93">
        <f>C22</f>
        <v>450</v>
      </c>
      <c r="D8" s="143" t="str">
        <f>D22</f>
        <v>25-50%</v>
      </c>
      <c r="E8" s="141" t="str">
        <f>E22</f>
        <v>4. Extremely  Dangerous</v>
      </c>
      <c r="F8" s="141" t="str">
        <f>F22</f>
        <v>Symptoms the same as for the previous exposure category but much more severe. 100 percent of persons exposed will eventually be incapacitated. More than half of this group experience nausea and vomiting soon after exposure and are ill for several days. This period of sickness is followed by one to three weeks where the victims seem free from any apparent symptoms. At the end of this period of no symptoms, more than half of the victims begin to experience hair loss and most develop moderately severe illness caused by infection.
This dose is fatal to at least 25 percent of those exposed to the low end of this dosage and up to 50 percent fatalities at the top end of the dose range within 30-60 days. Recovery time for survivors will be several weeks to several months.
The treatment for patients with this level of radiation exposure is the same as the previous category. Diarrhea and vomiting are common symptoms of radiation poisoning and cause dehydration and an imbalance of electrolytes in the system. Maintaining the body’s electrolytes and hydration is important for both survival and recovery. If this cannot be accomplished through oral hydration mixtures, because of vomiting, then I.V. fluids should be administered, if available. Blood transfusions will help recovery and improve survival rates. If they are available, sedatives can be administered for extreme cases.</v>
      </c>
      <c r="G8" s="2" t="s">
        <v>119</v>
      </c>
    </row>
    <row r="9" spans="2:7" ht="12.75">
      <c r="B9" s="93">
        <f>B24</f>
        <v>450</v>
      </c>
      <c r="C9" s="93">
        <f>C24</f>
        <v>600</v>
      </c>
      <c r="D9" s="143" t="str">
        <f>D24</f>
        <v>50-75%</v>
      </c>
      <c r="E9" s="142" t="str">
        <f>E24</f>
        <v>5. Critical</v>
      </c>
      <c r="F9" s="142" t="str">
        <f>F24</f>
        <v>Symptoms in this category of exposure are the same as the previous exposure rate but now the onset of symptoms is sooner and very severe. The primary signs of illness in this group are mouth, throat and skin hemorrhages. It is also very common to see infections, such as sore throats, pneumonia and intestinal inflammation.
About 50-75 percent of the people exposed to this dosage will face death. Death will occur sooner in this exposure rate category, 20-35 days. Survivors’ period of convalescence will be several months to years. Survivors of this dosage level will require all the previously described treatments in addition to bone marrow transplant, if possible.</v>
      </c>
      <c r="G9" s="2" t="s">
        <v>119</v>
      </c>
    </row>
    <row r="10" spans="2:7" ht="12.75">
      <c r="B10" s="93">
        <f>B26</f>
        <v>600</v>
      </c>
      <c r="C10" s="93">
        <f>C26</f>
        <v>800</v>
      </c>
      <c r="D10" s="143" t="str">
        <f>D26</f>
        <v>75-99%</v>
      </c>
      <c r="E10" s="142" t="str">
        <f>E26</f>
        <v>6. ALS Necessessary to Survive</v>
      </c>
      <c r="F10" s="142" t="str">
        <f>F26</f>
        <v>Those exposed to this dosage of radiation will experience the symptoms listed for all the previous exposure rates, but in addition the circulatory system and parts of the central nervous system will quickly begin to malfunction. All those exposed to this level of radiation will begin to vomit soon after exposure due to the major damage that radiation has inflicted upon the epithelial cells of the gastrointestinal tract. Unless medicated, this gastric distress can continue for several days or until death. typical symptoms here are vertigo, headache, nausea, cramps, vomiting and uncontrolled diarrhea which eventually becomes bloody. Medications can control some of the negative symptoms and make the patient more comfortable but at this level of exposure, it won’t change the inevitable outcome.
About 75 to 99 percent of the people exposed to this level of radiation will face death quickly. Bone marrow transplants and advanced life support will most likely be necessary for gaining any survivors from this group. Consequently, the period of convalescence or recovery will be years. Bone marrow transplants and advanced life support will probably not be available during a nuclear war. Consequently, treatment would mainly be emotional support because of the probability of death.</v>
      </c>
      <c r="G10" s="2" t="s">
        <v>119</v>
      </c>
    </row>
    <row r="11" spans="2:7" ht="12.75">
      <c r="B11" s="93">
        <f>B28</f>
        <v>800</v>
      </c>
      <c r="C11" s="93">
        <f>C28</f>
        <v>5000</v>
      </c>
      <c r="D11" s="143">
        <f>D28</f>
        <v>1</v>
      </c>
      <c r="E11" s="141" t="str">
        <f>E28</f>
        <v>7. Terminal</v>
      </c>
      <c r="F11" s="141" t="str">
        <f>F28</f>
        <v>Rapid deterioration. Vomiting, falling blood cell count, diarrhea, fatigue, internal bleeding, internal organ failure, nervous system collapse, heart failure, coma and death. 100 percent death rate within hours. Treatment is purely supportive. Humans cannot survive this level of massive radiation exposure.</v>
      </c>
      <c r="G11" s="2" t="s">
        <v>119</v>
      </c>
    </row>
    <row r="12" spans="2:7" ht="12.75">
      <c r="B12" s="93">
        <f>B30</f>
        <v>5000</v>
      </c>
      <c r="C12" s="93" t="str">
        <f>C30</f>
        <v>up</v>
      </c>
      <c r="D12" s="143">
        <f>D30</f>
        <v>1</v>
      </c>
      <c r="E12" s="141" t="str">
        <f>E30</f>
        <v>8. Rapidly Terminal</v>
      </c>
      <c r="F12" s="141" t="str">
        <f>F30</f>
        <v>Cells of the central nervous system and the tissues of the heart are affected. This produces disorientation, shock, seizures and neurological problems. Death results within a few days due to the collapse of the central nervous and the cardiovascular systems.</v>
      </c>
      <c r="G12" s="2" t="s">
        <v>119</v>
      </c>
    </row>
    <row r="14" spans="2:5" ht="12.75">
      <c r="B14" s="259" t="s">
        <v>1</v>
      </c>
      <c r="C14" s="259"/>
      <c r="D14" s="6" t="s">
        <v>10</v>
      </c>
      <c r="E14" s="6"/>
    </row>
    <row r="15" spans="2:6" ht="12.75">
      <c r="B15" s="5" t="s">
        <v>8</v>
      </c>
      <c r="C15" s="5" t="s">
        <v>9</v>
      </c>
      <c r="D15" s="8" t="s">
        <v>11</v>
      </c>
      <c r="E15" s="8"/>
      <c r="F15" s="10" t="s">
        <v>15</v>
      </c>
    </row>
    <row r="16" spans="2:6" s="9" customFormat="1" ht="12.75">
      <c r="B16" s="14">
        <v>0</v>
      </c>
      <c r="C16" s="15">
        <v>25</v>
      </c>
      <c r="D16" s="16">
        <v>0</v>
      </c>
      <c r="E16" s="92" t="s">
        <v>122</v>
      </c>
      <c r="F16" s="17" t="s">
        <v>5</v>
      </c>
    </row>
    <row r="17" spans="2:6" s="9" customFormat="1" ht="12.75">
      <c r="B17" s="18"/>
      <c r="C17" s="19"/>
      <c r="D17" s="20"/>
      <c r="E17" s="91"/>
      <c r="F17" s="21"/>
    </row>
    <row r="18" spans="2:6" s="9" customFormat="1" ht="51">
      <c r="B18" s="22">
        <v>25</v>
      </c>
      <c r="C18" s="23">
        <v>100</v>
      </c>
      <c r="D18" s="24">
        <v>0</v>
      </c>
      <c r="E18" s="90" t="s">
        <v>123</v>
      </c>
      <c r="F18" s="25" t="s">
        <v>6</v>
      </c>
    </row>
    <row r="19" spans="2:6" s="9" customFormat="1" ht="12.75">
      <c r="B19" s="18"/>
      <c r="C19" s="19"/>
      <c r="D19" s="20"/>
      <c r="E19" s="91"/>
      <c r="F19" s="26"/>
    </row>
    <row r="20" spans="2:6" s="9" customFormat="1" ht="102">
      <c r="B20" s="22">
        <v>100</v>
      </c>
      <c r="C20" s="23">
        <v>200</v>
      </c>
      <c r="D20" s="24">
        <v>0.25</v>
      </c>
      <c r="E20" s="90" t="s">
        <v>124</v>
      </c>
      <c r="F20" s="25" t="s">
        <v>7</v>
      </c>
    </row>
    <row r="21" spans="2:6" s="9" customFormat="1" ht="12.75">
      <c r="B21" s="18"/>
      <c r="C21" s="19"/>
      <c r="D21" s="20"/>
      <c r="E21" s="91"/>
      <c r="F21" s="26"/>
    </row>
    <row r="22" spans="2:6" s="9" customFormat="1" ht="153">
      <c r="B22" s="22">
        <v>200</v>
      </c>
      <c r="C22" s="23">
        <v>450</v>
      </c>
      <c r="D22" s="24" t="s">
        <v>12</v>
      </c>
      <c r="E22" s="90" t="s">
        <v>125</v>
      </c>
      <c r="F22" s="25" t="s">
        <v>121</v>
      </c>
    </row>
    <row r="23" spans="2:6" s="9" customFormat="1" ht="12.75">
      <c r="B23" s="18"/>
      <c r="C23" s="19"/>
      <c r="D23" s="20"/>
      <c r="E23" s="91"/>
      <c r="F23" s="26"/>
    </row>
    <row r="24" spans="2:6" s="9" customFormat="1" ht="102">
      <c r="B24" s="22">
        <v>450</v>
      </c>
      <c r="C24" s="23">
        <v>600</v>
      </c>
      <c r="D24" s="24" t="s">
        <v>13</v>
      </c>
      <c r="E24" s="90" t="s">
        <v>126</v>
      </c>
      <c r="F24" s="25" t="s">
        <v>117</v>
      </c>
    </row>
    <row r="25" spans="2:6" s="9" customFormat="1" ht="12.75">
      <c r="B25" s="18"/>
      <c r="C25" s="19"/>
      <c r="D25" s="20"/>
      <c r="E25" s="91"/>
      <c r="F25" s="26"/>
    </row>
    <row r="26" spans="2:6" s="9" customFormat="1" ht="153">
      <c r="B26" s="22">
        <v>600</v>
      </c>
      <c r="C26" s="23">
        <v>800</v>
      </c>
      <c r="D26" s="24" t="s">
        <v>14</v>
      </c>
      <c r="E26" s="90" t="s">
        <v>127</v>
      </c>
      <c r="F26" s="25" t="s">
        <v>118</v>
      </c>
    </row>
    <row r="27" spans="2:6" s="9" customFormat="1" ht="12.75">
      <c r="B27" s="18"/>
      <c r="C27" s="19"/>
      <c r="D27" s="20"/>
      <c r="E27" s="87"/>
      <c r="F27" s="26"/>
    </row>
    <row r="28" spans="2:6" s="9" customFormat="1" ht="38.25">
      <c r="B28" s="22">
        <v>800</v>
      </c>
      <c r="C28" s="23">
        <v>5000</v>
      </c>
      <c r="D28" s="24">
        <v>1</v>
      </c>
      <c r="E28" s="88" t="s">
        <v>128</v>
      </c>
      <c r="F28" s="25" t="s">
        <v>4</v>
      </c>
    </row>
    <row r="29" spans="2:6" s="9" customFormat="1" ht="12.75">
      <c r="B29" s="18"/>
      <c r="C29" s="19"/>
      <c r="D29" s="20"/>
      <c r="E29" s="87"/>
      <c r="F29" s="26"/>
    </row>
    <row r="30" spans="2:6" s="9" customFormat="1" ht="38.25">
      <c r="B30" s="27">
        <v>5000</v>
      </c>
      <c r="C30" s="28" t="s">
        <v>2</v>
      </c>
      <c r="D30" s="29">
        <v>1</v>
      </c>
      <c r="E30" s="89" t="s">
        <v>129</v>
      </c>
      <c r="F30" s="30" t="s">
        <v>3</v>
      </c>
    </row>
    <row r="32" spans="2:6" ht="12.75">
      <c r="B32" s="11" t="s">
        <v>16</v>
      </c>
      <c r="C32" s="12" t="s">
        <v>16</v>
      </c>
      <c r="D32" s="12" t="s">
        <v>17</v>
      </c>
      <c r="E32" s="12"/>
      <c r="F32" s="13" t="s">
        <v>18</v>
      </c>
    </row>
    <row r="37" ht="12.75">
      <c r="B37" s="86"/>
    </row>
    <row r="38" spans="3:6" ht="12.75">
      <c r="C38" s="2"/>
      <c r="F38" s="85"/>
    </row>
  </sheetData>
  <sheetProtection password="A141" sheet="1" objects="1" scenarios="1"/>
  <mergeCells count="1">
    <mergeCell ref="B14:C1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8"/>
  <dimension ref="A1:D18"/>
  <sheetViews>
    <sheetView workbookViewId="0" topLeftCell="A1">
      <selection activeCell="A3" sqref="A3"/>
    </sheetView>
  </sheetViews>
  <sheetFormatPr defaultColWidth="9.140625" defaultRowHeight="12.75"/>
  <cols>
    <col min="1" max="1" width="9.140625" style="2" customWidth="1"/>
    <col min="2" max="3" width="9.140625" style="3" customWidth="1"/>
    <col min="4" max="4" width="82.8515625" style="2" customWidth="1"/>
    <col min="5" max="16384" width="9.140625" style="2" customWidth="1"/>
  </cols>
  <sheetData>
    <row r="1" ht="18.75">
      <c r="A1" s="1" t="s">
        <v>27</v>
      </c>
    </row>
    <row r="2" ht="12.75">
      <c r="A2" s="2" t="s">
        <v>191</v>
      </c>
    </row>
    <row r="4" spans="2:3" ht="12.75">
      <c r="B4" s="259" t="s">
        <v>28</v>
      </c>
      <c r="C4" s="259"/>
    </row>
    <row r="5" spans="2:4" ht="12.75">
      <c r="B5" s="4" t="s">
        <v>8</v>
      </c>
      <c r="C5" s="4" t="s">
        <v>9</v>
      </c>
      <c r="D5" s="31" t="s">
        <v>19</v>
      </c>
    </row>
    <row r="6" spans="2:4" ht="12.75">
      <c r="B6" s="36">
        <v>0</v>
      </c>
      <c r="C6" s="37">
        <v>1</v>
      </c>
      <c r="D6" s="32" t="s">
        <v>21</v>
      </c>
    </row>
    <row r="7" spans="2:4" ht="12.75">
      <c r="B7" s="38"/>
      <c r="C7" s="39"/>
      <c r="D7" s="33"/>
    </row>
    <row r="8" spans="2:4" ht="51">
      <c r="B8" s="40">
        <v>1</v>
      </c>
      <c r="C8" s="41">
        <v>2</v>
      </c>
      <c r="D8" s="34" t="s">
        <v>22</v>
      </c>
    </row>
    <row r="9" spans="2:4" ht="12.75">
      <c r="B9" s="38"/>
      <c r="C9" s="39"/>
      <c r="D9" s="33"/>
    </row>
    <row r="10" spans="2:4" ht="51">
      <c r="B10" s="40">
        <v>2</v>
      </c>
      <c r="C10" s="41">
        <v>5</v>
      </c>
      <c r="D10" s="34" t="s">
        <v>23</v>
      </c>
    </row>
    <row r="11" spans="2:4" ht="12.75">
      <c r="B11" s="38"/>
      <c r="C11" s="39"/>
      <c r="D11" s="33"/>
    </row>
    <row r="12" spans="2:4" ht="25.5">
      <c r="B12" s="40">
        <v>15</v>
      </c>
      <c r="C12" s="41">
        <v>20</v>
      </c>
      <c r="D12" s="34" t="s">
        <v>24</v>
      </c>
    </row>
    <row r="13" spans="2:4" ht="12.75">
      <c r="B13" s="38"/>
      <c r="C13" s="39"/>
      <c r="D13" s="33"/>
    </row>
    <row r="14" spans="2:4" ht="38.25">
      <c r="B14" s="40">
        <v>20</v>
      </c>
      <c r="C14" s="41">
        <v>40</v>
      </c>
      <c r="D14" s="34" t="s">
        <v>25</v>
      </c>
    </row>
    <row r="15" spans="2:4" ht="12.75">
      <c r="B15" s="38"/>
      <c r="C15" s="39"/>
      <c r="D15" s="33"/>
    </row>
    <row r="16" spans="2:4" ht="12.75">
      <c r="B16" s="42">
        <v>40</v>
      </c>
      <c r="C16" s="43" t="s">
        <v>2</v>
      </c>
      <c r="D16" s="35" t="s">
        <v>26</v>
      </c>
    </row>
    <row r="18" spans="2:4" ht="12.75">
      <c r="B18" s="44" t="s">
        <v>20</v>
      </c>
      <c r="D18" s="45"/>
    </row>
  </sheetData>
  <sheetProtection password="A141" sheet="1" objects="1" scenarios="1"/>
  <mergeCells count="1">
    <mergeCell ref="B4:C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65"/>
  <sheetViews>
    <sheetView workbookViewId="0" topLeftCell="A1">
      <selection activeCell="C20" sqref="C20"/>
    </sheetView>
  </sheetViews>
  <sheetFormatPr defaultColWidth="9.140625" defaultRowHeight="12.75"/>
  <cols>
    <col min="3" max="3" width="18.57421875" style="0" customWidth="1"/>
    <col min="4" max="4" width="15.00390625" style="0" customWidth="1"/>
    <col min="7" max="7" width="13.00390625" style="0" customWidth="1"/>
    <col min="8" max="8" width="12.7109375" style="0" customWidth="1"/>
    <col min="9" max="9" width="14.28125" style="0" customWidth="1"/>
    <col min="10" max="11" width="9.140625" style="207" customWidth="1"/>
  </cols>
  <sheetData>
    <row r="1" ht="18">
      <c r="A1" s="61" t="s">
        <v>190</v>
      </c>
    </row>
    <row r="4" spans="2:7" ht="12.75">
      <c r="B4" s="47" t="s">
        <v>196</v>
      </c>
      <c r="E4" s="205" t="s">
        <v>197</v>
      </c>
      <c r="G4" t="s">
        <v>203</v>
      </c>
    </row>
    <row r="5" ht="12.75">
      <c r="C5" t="s">
        <v>193</v>
      </c>
    </row>
    <row r="6" ht="12.75">
      <c r="C6" t="s">
        <v>195</v>
      </c>
    </row>
    <row r="7" spans="3:7" ht="38.25" customHeight="1">
      <c r="C7" s="262" t="s">
        <v>198</v>
      </c>
      <c r="D7" s="262"/>
      <c r="E7" s="262"/>
      <c r="F7" s="262"/>
      <c r="G7" s="262"/>
    </row>
    <row r="8" ht="12.75">
      <c r="C8" t="s">
        <v>206</v>
      </c>
    </row>
    <row r="12" spans="2:7" ht="15.75">
      <c r="B12" s="135" t="s">
        <v>137</v>
      </c>
      <c r="D12" s="2"/>
      <c r="E12" s="2"/>
      <c r="F12" s="2"/>
      <c r="G12" s="2"/>
    </row>
    <row r="13" spans="2:7" ht="12.75">
      <c r="B13" s="136" t="s">
        <v>153</v>
      </c>
      <c r="D13" s="2"/>
      <c r="E13" s="2"/>
      <c r="F13" s="2"/>
      <c r="G13" s="2"/>
    </row>
    <row r="14" spans="2:7" ht="12.75">
      <c r="B14" s="137" t="s">
        <v>154</v>
      </c>
      <c r="D14" s="113"/>
      <c r="E14" s="113"/>
      <c r="F14" s="113"/>
      <c r="G14" s="113"/>
    </row>
    <row r="15" spans="3:7" ht="12.75">
      <c r="C15" s="138" t="s">
        <v>80</v>
      </c>
      <c r="D15" s="51">
        <v>2.4</v>
      </c>
      <c r="E15" s="51" t="s">
        <v>85</v>
      </c>
      <c r="F15" s="113"/>
      <c r="G15" s="113"/>
    </row>
    <row r="16" spans="3:7" ht="12.75">
      <c r="C16" s="138" t="s">
        <v>81</v>
      </c>
      <c r="D16" s="51">
        <v>3.5</v>
      </c>
      <c r="E16" s="51" t="s">
        <v>85</v>
      </c>
      <c r="F16" s="113"/>
      <c r="G16" s="113"/>
    </row>
    <row r="17" spans="3:7" ht="12.75">
      <c r="C17" s="113"/>
      <c r="D17" s="113"/>
      <c r="E17" s="113"/>
      <c r="F17" s="113"/>
      <c r="G17" s="113"/>
    </row>
    <row r="18" spans="2:7" ht="12.75">
      <c r="B18" s="137" t="s">
        <v>155</v>
      </c>
      <c r="D18" s="113"/>
      <c r="E18" s="113"/>
      <c r="F18" s="113"/>
      <c r="G18" s="113"/>
    </row>
    <row r="19" spans="3:7" ht="12.75">
      <c r="C19" s="113"/>
      <c r="D19" s="220" t="s">
        <v>157</v>
      </c>
      <c r="E19" s="51"/>
      <c r="F19" s="221" t="s">
        <v>156</v>
      </c>
      <c r="G19" s="113"/>
    </row>
    <row r="20" spans="3:7" ht="12.75">
      <c r="C20" s="193" t="s">
        <v>82</v>
      </c>
      <c r="D20" s="217">
        <v>0.8</v>
      </c>
      <c r="E20" s="51" t="s">
        <v>85</v>
      </c>
      <c r="F20" s="51">
        <v>3.5</v>
      </c>
      <c r="G20" s="51" t="s">
        <v>85</v>
      </c>
    </row>
    <row r="21" spans="3:7" ht="12.75">
      <c r="C21" s="193" t="s">
        <v>83</v>
      </c>
      <c r="D21" s="217">
        <v>1.2</v>
      </c>
      <c r="E21" s="51" t="s">
        <v>85</v>
      </c>
      <c r="F21" s="51">
        <v>2</v>
      </c>
      <c r="G21" s="51" t="s">
        <v>86</v>
      </c>
    </row>
    <row r="22" spans="3:7" ht="12.75">
      <c r="C22" s="193" t="s">
        <v>80</v>
      </c>
      <c r="D22" s="217">
        <v>3.9</v>
      </c>
      <c r="E22" s="51" t="s">
        <v>85</v>
      </c>
      <c r="F22" s="51">
        <v>4.7</v>
      </c>
      <c r="G22" s="51" t="s">
        <v>86</v>
      </c>
    </row>
    <row r="23" spans="3:7" ht="12.75">
      <c r="C23" s="193" t="s">
        <v>81</v>
      </c>
      <c r="D23" s="217">
        <v>5.5</v>
      </c>
      <c r="E23" s="51" t="s">
        <v>85</v>
      </c>
      <c r="F23" s="51">
        <v>4.7</v>
      </c>
      <c r="G23" s="51" t="s">
        <v>86</v>
      </c>
    </row>
    <row r="24" spans="3:7" ht="12.75">
      <c r="C24" s="193" t="s">
        <v>84</v>
      </c>
      <c r="D24" s="217">
        <v>11.8</v>
      </c>
      <c r="E24" s="51" t="s">
        <v>85</v>
      </c>
      <c r="F24" s="51">
        <v>3.9</v>
      </c>
      <c r="G24" s="51" t="s">
        <v>86</v>
      </c>
    </row>
    <row r="25" spans="3:7" ht="12.75">
      <c r="C25" s="113"/>
      <c r="D25" s="113"/>
      <c r="E25" s="113"/>
      <c r="F25" s="113"/>
      <c r="G25" s="113"/>
    </row>
    <row r="26" spans="2:7" ht="12.75">
      <c r="B26" s="113" t="s">
        <v>207</v>
      </c>
      <c r="D26" s="51"/>
      <c r="E26" s="51"/>
      <c r="F26" s="113"/>
      <c r="G26" s="113"/>
    </row>
    <row r="27" spans="2:7" ht="12.75">
      <c r="B27" s="113"/>
      <c r="D27" s="220" t="s">
        <v>157</v>
      </c>
      <c r="E27" s="51"/>
      <c r="F27" s="113"/>
      <c r="G27" s="113"/>
    </row>
    <row r="28" spans="3:11" ht="12.75">
      <c r="C28" s="51" t="s">
        <v>83</v>
      </c>
      <c r="D28" s="53">
        <v>1</v>
      </c>
      <c r="E28" s="51" t="s">
        <v>136</v>
      </c>
      <c r="F28" s="113"/>
      <c r="G28" s="113"/>
      <c r="K28" s="209"/>
    </row>
    <row r="29" spans="3:7" ht="12.75">
      <c r="C29" s="51" t="s">
        <v>80</v>
      </c>
      <c r="D29" s="53">
        <v>3.3</v>
      </c>
      <c r="E29" s="51" t="s">
        <v>85</v>
      </c>
      <c r="F29" s="113"/>
      <c r="G29" s="113"/>
    </row>
    <row r="30" spans="3:7" ht="12.75">
      <c r="C30" s="51" t="s">
        <v>134</v>
      </c>
      <c r="D30" s="53">
        <v>4.8</v>
      </c>
      <c r="E30" s="51" t="s">
        <v>85</v>
      </c>
      <c r="F30" s="113"/>
      <c r="G30" s="113"/>
    </row>
    <row r="31" spans="3:7" ht="12.75">
      <c r="C31" s="193" t="s">
        <v>135</v>
      </c>
      <c r="D31" s="194">
        <v>7</v>
      </c>
      <c r="E31" s="51" t="s">
        <v>85</v>
      </c>
      <c r="F31" s="113"/>
      <c r="G31" s="113"/>
    </row>
    <row r="32" spans="3:7" ht="12.75">
      <c r="C32" s="113"/>
      <c r="E32" s="113"/>
      <c r="F32" s="2"/>
      <c r="G32" s="2"/>
    </row>
    <row r="33" spans="2:6" ht="12.75">
      <c r="B33" s="113" t="s">
        <v>208</v>
      </c>
      <c r="D33" s="51"/>
      <c r="E33" s="51"/>
      <c r="F33" s="113"/>
    </row>
    <row r="34" spans="3:7" ht="27" customHeight="1">
      <c r="C34" s="263" t="s">
        <v>218</v>
      </c>
      <c r="D34" s="263"/>
      <c r="E34" s="263"/>
      <c r="F34" s="263"/>
      <c r="G34" s="263"/>
    </row>
    <row r="35" spans="3:11" s="214" customFormat="1" ht="12.75" customHeight="1">
      <c r="C35" s="215"/>
      <c r="D35" s="220" t="s">
        <v>157</v>
      </c>
      <c r="E35" s="215"/>
      <c r="F35" s="215" t="s">
        <v>219</v>
      </c>
      <c r="G35" s="215"/>
      <c r="J35" s="216"/>
      <c r="K35" s="216"/>
    </row>
    <row r="36" spans="3:6" ht="12.75">
      <c r="C36" s="51" t="s">
        <v>80</v>
      </c>
      <c r="D36" s="53">
        <v>3.9</v>
      </c>
      <c r="E36" s="51" t="s">
        <v>85</v>
      </c>
      <c r="F36" s="213">
        <v>1</v>
      </c>
    </row>
    <row r="37" spans="3:6" ht="12.75">
      <c r="C37" s="210" t="s">
        <v>83</v>
      </c>
      <c r="D37" s="212">
        <v>1.17</v>
      </c>
      <c r="E37" s="210" t="s">
        <v>85</v>
      </c>
      <c r="F37" s="213">
        <v>0.3</v>
      </c>
    </row>
    <row r="38" spans="3:6" ht="12.75">
      <c r="C38" s="51" t="s">
        <v>211</v>
      </c>
      <c r="D38" s="53">
        <v>5.46</v>
      </c>
      <c r="E38" s="51" t="s">
        <v>85</v>
      </c>
      <c r="F38" s="213">
        <v>1.4</v>
      </c>
    </row>
    <row r="39" spans="3:6" ht="12.75">
      <c r="C39" s="51" t="s">
        <v>82</v>
      </c>
      <c r="D39" s="53">
        <v>0.78</v>
      </c>
      <c r="E39" s="51" t="s">
        <v>85</v>
      </c>
      <c r="F39" s="213">
        <v>0.2</v>
      </c>
    </row>
    <row r="40" spans="3:6" ht="12.75">
      <c r="C40" s="51" t="s">
        <v>135</v>
      </c>
      <c r="D40" s="51">
        <v>8.97</v>
      </c>
      <c r="E40" s="51" t="s">
        <v>85</v>
      </c>
      <c r="F40" s="213">
        <v>2.3</v>
      </c>
    </row>
    <row r="41" spans="3:6" ht="12.75">
      <c r="C41" s="218" t="s">
        <v>209</v>
      </c>
      <c r="D41" s="219">
        <v>3.12</v>
      </c>
      <c r="E41" s="51" t="s">
        <v>85</v>
      </c>
      <c r="F41" s="213">
        <v>0.8</v>
      </c>
    </row>
    <row r="42" spans="3:6" ht="12.75">
      <c r="C42" s="218" t="s">
        <v>210</v>
      </c>
      <c r="D42" s="219">
        <v>5.46</v>
      </c>
      <c r="E42" s="51" t="s">
        <v>85</v>
      </c>
      <c r="F42" s="213">
        <v>1.4</v>
      </c>
    </row>
    <row r="43" spans="3:6" ht="12.75">
      <c r="C43" s="218" t="s">
        <v>212</v>
      </c>
      <c r="D43" s="219">
        <v>4.29</v>
      </c>
      <c r="E43" s="51" t="s">
        <v>85</v>
      </c>
      <c r="F43" s="213">
        <v>1.1</v>
      </c>
    </row>
    <row r="44" spans="3:12" ht="12.75">
      <c r="C44" s="218" t="s">
        <v>213</v>
      </c>
      <c r="D44" s="219">
        <v>3.51</v>
      </c>
      <c r="E44" s="51" t="s">
        <v>85</v>
      </c>
      <c r="F44" s="213">
        <v>0.9</v>
      </c>
      <c r="G44" s="81"/>
      <c r="H44" s="81"/>
      <c r="I44" s="81"/>
      <c r="J44" s="222"/>
      <c r="K44" s="222"/>
      <c r="L44" s="81"/>
    </row>
    <row r="45" spans="3:12" ht="12.75">
      <c r="C45" s="218" t="s">
        <v>221</v>
      </c>
      <c r="D45" s="219">
        <v>11.7</v>
      </c>
      <c r="E45" s="51" t="s">
        <v>85</v>
      </c>
      <c r="F45" s="213">
        <v>3</v>
      </c>
      <c r="G45" s="81"/>
      <c r="H45" s="210"/>
      <c r="I45" s="211"/>
      <c r="J45" s="210"/>
      <c r="K45" s="223"/>
      <c r="L45" s="81"/>
    </row>
    <row r="46" spans="3:12" ht="12.75">
      <c r="C46" s="218" t="s">
        <v>215</v>
      </c>
      <c r="D46" s="219">
        <v>9.75</v>
      </c>
      <c r="E46" s="51" t="s">
        <v>85</v>
      </c>
      <c r="F46" s="213">
        <v>2.5</v>
      </c>
      <c r="G46" s="81"/>
      <c r="H46" s="210"/>
      <c r="I46" s="211"/>
      <c r="J46" s="210"/>
      <c r="K46" s="223"/>
      <c r="L46" s="81"/>
    </row>
    <row r="47" spans="3:12" ht="12.75">
      <c r="C47" s="218" t="s">
        <v>214</v>
      </c>
      <c r="D47" s="219">
        <v>9.75</v>
      </c>
      <c r="E47" s="51" t="s">
        <v>85</v>
      </c>
      <c r="F47" s="213">
        <v>2.5</v>
      </c>
      <c r="G47" s="81"/>
      <c r="H47" s="210"/>
      <c r="I47" s="211"/>
      <c r="J47" s="210"/>
      <c r="K47" s="223"/>
      <c r="L47" s="81"/>
    </row>
    <row r="48" spans="3:12" ht="12.75">
      <c r="C48" s="218" t="s">
        <v>220</v>
      </c>
      <c r="D48" s="219">
        <v>12.87</v>
      </c>
      <c r="E48" s="51" t="s">
        <v>85</v>
      </c>
      <c r="F48" s="213">
        <v>3.3</v>
      </c>
      <c r="G48" s="81"/>
      <c r="H48" s="210"/>
      <c r="I48" s="211"/>
      <c r="J48" s="210"/>
      <c r="K48" s="223"/>
      <c r="L48" s="81"/>
    </row>
    <row r="49" spans="3:12" ht="12.75">
      <c r="C49" s="218" t="s">
        <v>216</v>
      </c>
      <c r="D49" s="219">
        <v>19.5</v>
      </c>
      <c r="E49" s="210" t="s">
        <v>85</v>
      </c>
      <c r="F49" s="213">
        <v>5</v>
      </c>
      <c r="G49" s="81"/>
      <c r="H49" s="210"/>
      <c r="I49" s="211"/>
      <c r="J49" s="210"/>
      <c r="K49" s="223"/>
      <c r="L49" s="81"/>
    </row>
    <row r="50" spans="3:12" ht="12.75">
      <c r="C50" s="218" t="s">
        <v>217</v>
      </c>
      <c r="D50" s="218">
        <v>10.53</v>
      </c>
      <c r="E50" s="210" t="s">
        <v>85</v>
      </c>
      <c r="F50" s="213">
        <v>2.7</v>
      </c>
      <c r="G50" s="81"/>
      <c r="H50" s="210"/>
      <c r="I50" s="210"/>
      <c r="J50" s="210"/>
      <c r="K50" s="223"/>
      <c r="L50" s="81"/>
    </row>
    <row r="51" spans="7:12" ht="12.75">
      <c r="G51" s="81"/>
      <c r="H51" s="81"/>
      <c r="I51" s="81"/>
      <c r="J51" s="222"/>
      <c r="K51" s="222"/>
      <c r="L51" s="81"/>
    </row>
    <row r="53" spans="2:9" ht="12.75">
      <c r="B53" s="47" t="s">
        <v>107</v>
      </c>
      <c r="G53" s="49"/>
      <c r="I53" s="131"/>
    </row>
    <row r="54" spans="4:9" ht="12.75">
      <c r="D54" s="80" t="s">
        <v>105</v>
      </c>
      <c r="E54" s="159">
        <f>C55*24</f>
        <v>744</v>
      </c>
      <c r="F54" t="s">
        <v>103</v>
      </c>
      <c r="G54" s="49"/>
      <c r="H54" s="192" t="s">
        <v>31</v>
      </c>
      <c r="I54" s="131"/>
    </row>
    <row r="55" spans="3:9" ht="12.75">
      <c r="C55" s="192">
        <v>31</v>
      </c>
      <c r="D55" t="s">
        <v>106</v>
      </c>
      <c r="E55" s="159">
        <f>C56*24</f>
        <v>8760</v>
      </c>
      <c r="F55" t="s">
        <v>103</v>
      </c>
      <c r="G55" s="49"/>
      <c r="H55" s="192" t="s">
        <v>101</v>
      </c>
      <c r="I55" s="131"/>
    </row>
    <row r="56" spans="3:9" ht="12.75">
      <c r="C56" s="192">
        <v>365</v>
      </c>
      <c r="D56" t="s">
        <v>106</v>
      </c>
      <c r="E56" s="80"/>
      <c r="F56" t="s">
        <v>104</v>
      </c>
      <c r="G56" s="49"/>
      <c r="H56" s="192" t="s">
        <v>102</v>
      </c>
      <c r="I56" s="131"/>
    </row>
    <row r="57" spans="7:9" ht="12.75">
      <c r="G57" s="49"/>
      <c r="I57" s="131"/>
    </row>
    <row r="58" spans="2:9" ht="12.75">
      <c r="B58" s="81"/>
      <c r="C58" s="81"/>
      <c r="D58" s="81"/>
      <c r="G58" s="49"/>
      <c r="I58" s="131"/>
    </row>
    <row r="61" spans="2:11" ht="12.75">
      <c r="B61" s="2"/>
      <c r="C61" s="2"/>
      <c r="D61" s="2"/>
      <c r="E61" s="3"/>
      <c r="F61" s="3"/>
      <c r="G61" s="3"/>
      <c r="H61" s="3"/>
      <c r="I61" s="3"/>
      <c r="J61" s="208"/>
      <c r="K61" s="208"/>
    </row>
    <row r="62" spans="2:11" ht="12.75">
      <c r="B62" s="204" t="s">
        <v>194</v>
      </c>
      <c r="C62" s="2"/>
      <c r="D62" s="2"/>
      <c r="E62" s="3" t="s">
        <v>177</v>
      </c>
      <c r="F62" s="3"/>
      <c r="G62" s="166" t="s">
        <v>182</v>
      </c>
      <c r="H62" s="3"/>
      <c r="I62" s="3"/>
      <c r="J62" s="208"/>
      <c r="K62" s="208"/>
    </row>
    <row r="63" spans="2:11" ht="12.75">
      <c r="B63" s="2"/>
      <c r="C63" s="2"/>
      <c r="D63" s="46" t="s">
        <v>174</v>
      </c>
      <c r="E63" s="189">
        <v>12</v>
      </c>
      <c r="F63" s="85" t="s">
        <v>175</v>
      </c>
      <c r="G63" s="189" t="s">
        <v>180</v>
      </c>
      <c r="H63" s="3"/>
      <c r="I63" s="85"/>
      <c r="J63" s="208"/>
      <c r="K63" s="208"/>
    </row>
    <row r="64" spans="2:11" ht="12.75">
      <c r="B64" s="161"/>
      <c r="C64" s="260" t="s">
        <v>176</v>
      </c>
      <c r="D64" s="261"/>
      <c r="E64" s="189">
        <v>24</v>
      </c>
      <c r="F64" s="85" t="s">
        <v>175</v>
      </c>
      <c r="G64" s="189" t="s">
        <v>181</v>
      </c>
      <c r="H64" s="3"/>
      <c r="I64" s="85"/>
      <c r="J64" s="208"/>
      <c r="K64" s="208"/>
    </row>
    <row r="65" spans="2:11" ht="12.75">
      <c r="B65" s="2"/>
      <c r="C65" s="2"/>
      <c r="D65" s="2"/>
      <c r="E65" s="3"/>
      <c r="F65" s="3"/>
      <c r="G65" s="166"/>
      <c r="H65" s="3"/>
      <c r="I65" s="3"/>
      <c r="J65" s="208"/>
      <c r="K65" s="208"/>
    </row>
  </sheetData>
  <mergeCells count="3">
    <mergeCell ref="C64:D64"/>
    <mergeCell ref="C7:G7"/>
    <mergeCell ref="C34:G3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C41"/>
  <sheetViews>
    <sheetView workbookViewId="0" topLeftCell="A1">
      <selection activeCell="B3" sqref="B3"/>
    </sheetView>
  </sheetViews>
  <sheetFormatPr defaultColWidth="9.140625" defaultRowHeight="12.75"/>
  <cols>
    <col min="1" max="1" width="3.7109375" style="0" customWidth="1"/>
    <col min="2" max="2" width="17.140625" style="0" customWidth="1"/>
    <col min="3" max="3" width="91.57421875" style="225" customWidth="1"/>
  </cols>
  <sheetData>
    <row r="1" ht="12.75">
      <c r="B1" s="229" t="s">
        <v>243</v>
      </c>
    </row>
    <row r="2" ht="12.75">
      <c r="B2" s="47" t="s">
        <v>260</v>
      </c>
    </row>
    <row r="3" ht="12.75">
      <c r="B3" s="47"/>
    </row>
    <row r="4" ht="15.75">
      <c r="B4" s="230" t="s">
        <v>258</v>
      </c>
    </row>
    <row r="5" spans="2:3" ht="12.75">
      <c r="B5" s="227" t="s">
        <v>224</v>
      </c>
      <c r="C5" s="228" t="s">
        <v>34</v>
      </c>
    </row>
    <row r="6" spans="2:3" ht="12.75">
      <c r="B6" t="s">
        <v>225</v>
      </c>
      <c r="C6" s="225" t="s">
        <v>241</v>
      </c>
    </row>
    <row r="7" spans="2:3" ht="12.75">
      <c r="B7" t="s">
        <v>226</v>
      </c>
      <c r="C7" s="225" t="s">
        <v>242</v>
      </c>
    </row>
    <row r="8" spans="2:3" ht="25.5">
      <c r="B8" t="s">
        <v>227</v>
      </c>
      <c r="C8" s="225" t="s">
        <v>247</v>
      </c>
    </row>
    <row r="9" spans="2:3" ht="12.75">
      <c r="B9" t="s">
        <v>228</v>
      </c>
      <c r="C9" s="225" t="s">
        <v>244</v>
      </c>
    </row>
    <row r="10" spans="2:3" ht="25.5">
      <c r="B10" t="s">
        <v>229</v>
      </c>
      <c r="C10" s="225" t="s">
        <v>245</v>
      </c>
    </row>
    <row r="11" spans="2:3" ht="12.75">
      <c r="B11" t="s">
        <v>240</v>
      </c>
      <c r="C11" s="225" t="s">
        <v>246</v>
      </c>
    </row>
    <row r="12" spans="2:3" ht="12.75">
      <c r="B12" t="s">
        <v>239</v>
      </c>
      <c r="C12" s="225" t="s">
        <v>248</v>
      </c>
    </row>
    <row r="13" spans="2:3" ht="12.75">
      <c r="B13" t="s">
        <v>236</v>
      </c>
      <c r="C13" s="225" t="s">
        <v>249</v>
      </c>
    </row>
    <row r="14" spans="2:3" ht="21.75" customHeight="1">
      <c r="B14" t="s">
        <v>237</v>
      </c>
      <c r="C14" s="225" t="s">
        <v>250</v>
      </c>
    </row>
    <row r="15" spans="2:3" ht="12.75">
      <c r="B15" t="s">
        <v>238</v>
      </c>
      <c r="C15" s="225" t="s">
        <v>251</v>
      </c>
    </row>
    <row r="16" spans="2:3" ht="25.5">
      <c r="B16" t="s">
        <v>235</v>
      </c>
      <c r="C16" s="225" t="s">
        <v>252</v>
      </c>
    </row>
    <row r="17" spans="2:3" ht="25.5">
      <c r="B17" t="s">
        <v>233</v>
      </c>
      <c r="C17" s="225" t="s">
        <v>253</v>
      </c>
    </row>
    <row r="18" spans="2:3" ht="12.75">
      <c r="B18" t="s">
        <v>234</v>
      </c>
      <c r="C18" s="225" t="s">
        <v>254</v>
      </c>
    </row>
    <row r="19" spans="2:3" ht="25.5">
      <c r="B19" t="s">
        <v>232</v>
      </c>
      <c r="C19" s="225" t="s">
        <v>255</v>
      </c>
    </row>
    <row r="20" spans="2:3" ht="12.75">
      <c r="B20" t="s">
        <v>230</v>
      </c>
      <c r="C20" s="225" t="s">
        <v>256</v>
      </c>
    </row>
    <row r="21" spans="2:3" ht="38.25">
      <c r="B21" t="s">
        <v>231</v>
      </c>
      <c r="C21" s="225" t="s">
        <v>257</v>
      </c>
    </row>
    <row r="24" ht="12.75">
      <c r="B24" s="227" t="s">
        <v>446</v>
      </c>
    </row>
    <row r="25" ht="12.75">
      <c r="B25" s="237" t="s">
        <v>443</v>
      </c>
    </row>
    <row r="26" spans="2:3" ht="38.25">
      <c r="B26" s="238" t="s">
        <v>429</v>
      </c>
      <c r="C26" s="100" t="s">
        <v>447</v>
      </c>
    </row>
    <row r="27" spans="2:3" ht="12.75">
      <c r="B27" s="80" t="s">
        <v>225</v>
      </c>
      <c r="C27" s="225" t="s">
        <v>430</v>
      </c>
    </row>
    <row r="28" ht="12.75">
      <c r="C28"/>
    </row>
    <row r="29" ht="12.75">
      <c r="B29" s="236" t="s">
        <v>444</v>
      </c>
    </row>
    <row r="30" spans="2:3" ht="12.75">
      <c r="B30" s="80" t="s">
        <v>431</v>
      </c>
      <c r="C30" s="225" t="s">
        <v>432</v>
      </c>
    </row>
    <row r="31" spans="2:3" ht="12.75">
      <c r="B31" s="80" t="s">
        <v>433</v>
      </c>
      <c r="C31" s="225" t="s">
        <v>434</v>
      </c>
    </row>
    <row r="33" ht="12.75">
      <c r="B33" s="236" t="s">
        <v>445</v>
      </c>
    </row>
    <row r="34" spans="2:3" ht="12.75">
      <c r="B34" s="239" t="s">
        <v>436</v>
      </c>
      <c r="C34" s="225" t="s">
        <v>435</v>
      </c>
    </row>
    <row r="36" ht="12.75">
      <c r="B36" s="237" t="s">
        <v>439</v>
      </c>
    </row>
    <row r="37" spans="2:3" ht="38.25">
      <c r="B37" s="236"/>
      <c r="C37" s="100" t="s">
        <v>448</v>
      </c>
    </row>
    <row r="38" spans="2:3" ht="25.5">
      <c r="B38" s="238" t="s">
        <v>437</v>
      </c>
      <c r="C38" s="100" t="s">
        <v>438</v>
      </c>
    </row>
    <row r="40" ht="12.75">
      <c r="B40" s="237" t="s">
        <v>441</v>
      </c>
    </row>
    <row r="41" spans="2:3" ht="51">
      <c r="B41" s="238" t="s">
        <v>442</v>
      </c>
      <c r="C41" s="100" t="s">
        <v>440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H38"/>
  <sheetViews>
    <sheetView workbookViewId="0" topLeftCell="A1">
      <selection activeCell="D14" sqref="D14"/>
    </sheetView>
  </sheetViews>
  <sheetFormatPr defaultColWidth="9.140625" defaultRowHeight="12.75"/>
  <cols>
    <col min="1" max="1" width="2.28125" style="0" customWidth="1"/>
    <col min="2" max="2" width="16.7109375" style="0" customWidth="1"/>
    <col min="3" max="3" width="9.7109375" style="0" customWidth="1"/>
    <col min="4" max="4" width="14.8515625" style="0" bestFit="1" customWidth="1"/>
    <col min="5" max="5" width="8.28125" style="0" customWidth="1"/>
    <col min="6" max="6" width="16.8515625" style="0" customWidth="1"/>
    <col min="7" max="7" width="10.57421875" style="0" customWidth="1"/>
    <col min="8" max="8" width="16.28125" style="0" bestFit="1" customWidth="1"/>
  </cols>
  <sheetData>
    <row r="1" ht="15.75">
      <c r="B1" s="226" t="s">
        <v>369</v>
      </c>
    </row>
    <row r="3" spans="2:8" ht="12.75">
      <c r="B3" s="47" t="s">
        <v>264</v>
      </c>
      <c r="C3" s="47" t="s">
        <v>262</v>
      </c>
      <c r="D3" s="47" t="s">
        <v>263</v>
      </c>
      <c r="E3" s="47"/>
      <c r="F3" s="47" t="s">
        <v>264</v>
      </c>
      <c r="G3" s="47" t="s">
        <v>262</v>
      </c>
      <c r="H3" s="47" t="s">
        <v>263</v>
      </c>
    </row>
    <row r="4" spans="2:8" ht="14.25">
      <c r="B4" s="229" t="s">
        <v>303</v>
      </c>
      <c r="C4" s="231" t="s">
        <v>352</v>
      </c>
      <c r="D4" s="233" t="s">
        <v>304</v>
      </c>
      <c r="E4" s="229"/>
      <c r="F4" s="229" t="s">
        <v>326</v>
      </c>
      <c r="G4" s="231" t="s">
        <v>379</v>
      </c>
      <c r="H4" s="233" t="s">
        <v>266</v>
      </c>
    </row>
    <row r="5" spans="2:8" ht="14.25">
      <c r="B5" s="229" t="s">
        <v>278</v>
      </c>
      <c r="C5" s="231" t="s">
        <v>353</v>
      </c>
      <c r="D5" s="233" t="s">
        <v>409</v>
      </c>
      <c r="E5" s="229"/>
      <c r="F5" s="229" t="s">
        <v>328</v>
      </c>
      <c r="G5" s="231" t="s">
        <v>380</v>
      </c>
      <c r="H5" s="233" t="s">
        <v>425</v>
      </c>
    </row>
    <row r="6" spans="2:8" ht="14.25">
      <c r="B6" s="229" t="s">
        <v>279</v>
      </c>
      <c r="C6" s="231" t="s">
        <v>354</v>
      </c>
      <c r="D6" s="233" t="s">
        <v>305</v>
      </c>
      <c r="E6" s="229"/>
      <c r="F6" s="229" t="s">
        <v>327</v>
      </c>
      <c r="G6" s="231" t="s">
        <v>381</v>
      </c>
      <c r="H6" s="233" t="s">
        <v>424</v>
      </c>
    </row>
    <row r="7" spans="2:8" ht="14.25">
      <c r="B7" s="229" t="s">
        <v>280</v>
      </c>
      <c r="C7" s="231" t="s">
        <v>355</v>
      </c>
      <c r="D7" s="233" t="s">
        <v>306</v>
      </c>
      <c r="E7" s="229"/>
      <c r="F7" s="229" t="s">
        <v>329</v>
      </c>
      <c r="G7" s="231" t="s">
        <v>382</v>
      </c>
      <c r="H7" s="233" t="s">
        <v>423</v>
      </c>
    </row>
    <row r="8" spans="2:8" ht="14.25">
      <c r="B8" s="229" t="s">
        <v>281</v>
      </c>
      <c r="C8" s="231" t="s">
        <v>356</v>
      </c>
      <c r="D8" s="233" t="s">
        <v>307</v>
      </c>
      <c r="E8" s="229"/>
      <c r="F8" s="229" t="s">
        <v>330</v>
      </c>
      <c r="G8" s="231" t="s">
        <v>383</v>
      </c>
      <c r="H8" s="233" t="s">
        <v>267</v>
      </c>
    </row>
    <row r="9" spans="2:8" ht="14.25">
      <c r="B9" s="229" t="s">
        <v>282</v>
      </c>
      <c r="C9" s="231" t="s">
        <v>357</v>
      </c>
      <c r="D9" s="233" t="s">
        <v>308</v>
      </c>
      <c r="E9" s="229"/>
      <c r="F9" s="229" t="s">
        <v>331</v>
      </c>
      <c r="G9" s="231" t="s">
        <v>384</v>
      </c>
      <c r="H9" s="233" t="s">
        <v>268</v>
      </c>
    </row>
    <row r="10" spans="2:8" ht="14.25">
      <c r="B10" s="229" t="s">
        <v>283</v>
      </c>
      <c r="C10" s="231" t="s">
        <v>358</v>
      </c>
      <c r="D10" s="233" t="s">
        <v>410</v>
      </c>
      <c r="E10" s="229"/>
      <c r="F10" s="229" t="s">
        <v>332</v>
      </c>
      <c r="G10" s="231" t="s">
        <v>385</v>
      </c>
      <c r="H10" s="233" t="s">
        <v>422</v>
      </c>
    </row>
    <row r="11" spans="2:8" ht="14.25">
      <c r="B11" s="229" t="s">
        <v>284</v>
      </c>
      <c r="C11" s="231" t="s">
        <v>360</v>
      </c>
      <c r="D11" s="233" t="s">
        <v>309</v>
      </c>
      <c r="E11" s="229"/>
      <c r="F11" s="229" t="s">
        <v>333</v>
      </c>
      <c r="G11" s="231" t="s">
        <v>386</v>
      </c>
      <c r="H11" s="233" t="s">
        <v>269</v>
      </c>
    </row>
    <row r="12" spans="2:8" ht="14.25">
      <c r="B12" s="229" t="s">
        <v>285</v>
      </c>
      <c r="C12" s="231" t="s">
        <v>361</v>
      </c>
      <c r="D12" s="233" t="s">
        <v>310</v>
      </c>
      <c r="E12" s="229"/>
      <c r="F12" s="229" t="s">
        <v>334</v>
      </c>
      <c r="G12" s="231" t="s">
        <v>387</v>
      </c>
      <c r="H12" s="233" t="s">
        <v>270</v>
      </c>
    </row>
    <row r="13" spans="2:8" ht="14.25">
      <c r="B13" s="229" t="s">
        <v>286</v>
      </c>
      <c r="C13" s="231" t="s">
        <v>362</v>
      </c>
      <c r="D13" s="233" t="s">
        <v>311</v>
      </c>
      <c r="E13" s="229"/>
      <c r="F13" s="229" t="s">
        <v>335</v>
      </c>
      <c r="G13" s="231" t="s">
        <v>388</v>
      </c>
      <c r="H13" s="233" t="s">
        <v>271</v>
      </c>
    </row>
    <row r="14" spans="2:8" ht="14.25">
      <c r="B14" s="229" t="s">
        <v>287</v>
      </c>
      <c r="C14" s="231" t="s">
        <v>363</v>
      </c>
      <c r="D14" s="233" t="s">
        <v>312</v>
      </c>
      <c r="E14" s="229"/>
      <c r="F14" s="229" t="s">
        <v>336</v>
      </c>
      <c r="G14" s="231" t="s">
        <v>389</v>
      </c>
      <c r="H14" s="233" t="s">
        <v>272</v>
      </c>
    </row>
    <row r="15" spans="2:8" ht="14.25">
      <c r="B15" s="229" t="s">
        <v>288</v>
      </c>
      <c r="C15" s="231" t="s">
        <v>370</v>
      </c>
      <c r="D15" s="233" t="s">
        <v>313</v>
      </c>
      <c r="E15" s="229"/>
      <c r="F15" s="229" t="s">
        <v>337</v>
      </c>
      <c r="G15" s="231" t="s">
        <v>390</v>
      </c>
      <c r="H15" s="233" t="s">
        <v>273</v>
      </c>
    </row>
    <row r="16" spans="2:8" ht="14.25">
      <c r="B16" s="229" t="s">
        <v>289</v>
      </c>
      <c r="C16" s="231" t="s">
        <v>371</v>
      </c>
      <c r="D16" s="233" t="s">
        <v>314</v>
      </c>
      <c r="E16" s="229"/>
      <c r="F16" s="229" t="s">
        <v>338</v>
      </c>
      <c r="G16" s="231" t="s">
        <v>391</v>
      </c>
      <c r="H16" s="233" t="s">
        <v>421</v>
      </c>
    </row>
    <row r="17" spans="2:8" ht="14.25">
      <c r="B17" s="229" t="s">
        <v>290</v>
      </c>
      <c r="C17" s="231" t="s">
        <v>372</v>
      </c>
      <c r="D17" s="233" t="s">
        <v>315</v>
      </c>
      <c r="E17" s="229"/>
      <c r="F17" s="229" t="s">
        <v>339</v>
      </c>
      <c r="G17" s="231" t="s">
        <v>393</v>
      </c>
      <c r="H17" s="233" t="s">
        <v>274</v>
      </c>
    </row>
    <row r="18" spans="2:8" ht="14.25">
      <c r="B18" s="229" t="s">
        <v>291</v>
      </c>
      <c r="C18" s="231" t="s">
        <v>373</v>
      </c>
      <c r="D18" s="233" t="s">
        <v>316</v>
      </c>
      <c r="E18" s="229"/>
      <c r="F18" s="229" t="s">
        <v>340</v>
      </c>
      <c r="G18" s="231" t="s">
        <v>392</v>
      </c>
      <c r="H18" s="233" t="s">
        <v>420</v>
      </c>
    </row>
    <row r="19" spans="2:8" ht="14.25">
      <c r="B19" s="229" t="s">
        <v>292</v>
      </c>
      <c r="C19" s="231" t="s">
        <v>374</v>
      </c>
      <c r="D19" s="233" t="s">
        <v>317</v>
      </c>
      <c r="E19" s="229"/>
      <c r="F19" s="229" t="s">
        <v>341</v>
      </c>
      <c r="G19" s="231" t="s">
        <v>394</v>
      </c>
      <c r="H19" s="233" t="s">
        <v>419</v>
      </c>
    </row>
    <row r="20" spans="2:8" ht="14.25">
      <c r="B20" s="229" t="s">
        <v>293</v>
      </c>
      <c r="C20" s="231" t="s">
        <v>375</v>
      </c>
      <c r="D20" s="233" t="s">
        <v>411</v>
      </c>
      <c r="E20" s="229"/>
      <c r="F20" s="229" t="s">
        <v>342</v>
      </c>
      <c r="G20" s="231" t="s">
        <v>395</v>
      </c>
      <c r="H20" s="233" t="s">
        <v>418</v>
      </c>
    </row>
    <row r="21" spans="2:8" ht="14.25">
      <c r="B21" s="229" t="s">
        <v>294</v>
      </c>
      <c r="C21" s="231" t="s">
        <v>376</v>
      </c>
      <c r="D21" s="233" t="s">
        <v>318</v>
      </c>
      <c r="E21" s="229"/>
      <c r="F21" s="229" t="s">
        <v>343</v>
      </c>
      <c r="G21" s="231" t="s">
        <v>396</v>
      </c>
      <c r="H21" s="233" t="s">
        <v>275</v>
      </c>
    </row>
    <row r="22" spans="2:8" ht="14.25">
      <c r="B22" s="229" t="s">
        <v>295</v>
      </c>
      <c r="C22" s="231" t="s">
        <v>377</v>
      </c>
      <c r="D22" s="233" t="s">
        <v>319</v>
      </c>
      <c r="E22" s="229"/>
      <c r="F22" s="229" t="s">
        <v>344</v>
      </c>
      <c r="G22" s="231" t="s">
        <v>397</v>
      </c>
      <c r="H22" s="233" t="s">
        <v>417</v>
      </c>
    </row>
    <row r="23" spans="2:8" ht="14.25">
      <c r="B23" s="229" t="s">
        <v>296</v>
      </c>
      <c r="C23" s="231" t="s">
        <v>378</v>
      </c>
      <c r="D23" s="233" t="s">
        <v>320</v>
      </c>
      <c r="E23" s="229"/>
      <c r="F23" s="229" t="s">
        <v>345</v>
      </c>
      <c r="G23" s="231" t="s">
        <v>398</v>
      </c>
      <c r="H23" s="233" t="s">
        <v>416</v>
      </c>
    </row>
    <row r="24" spans="2:8" ht="14.25">
      <c r="B24" s="229" t="s">
        <v>297</v>
      </c>
      <c r="C24" s="231" t="s">
        <v>368</v>
      </c>
      <c r="D24" s="233" t="s">
        <v>321</v>
      </c>
      <c r="E24" s="229"/>
      <c r="F24" s="229" t="s">
        <v>346</v>
      </c>
      <c r="G24" s="231" t="s">
        <v>399</v>
      </c>
      <c r="H24" s="233" t="s">
        <v>415</v>
      </c>
    </row>
    <row r="25" spans="2:8" ht="14.25">
      <c r="B25" s="229" t="s">
        <v>298</v>
      </c>
      <c r="C25" s="231" t="s">
        <v>367</v>
      </c>
      <c r="D25" s="233" t="s">
        <v>412</v>
      </c>
      <c r="E25" s="229"/>
      <c r="F25" s="229" t="s">
        <v>347</v>
      </c>
      <c r="G25" s="231" t="s">
        <v>400</v>
      </c>
      <c r="H25" s="233" t="s">
        <v>414</v>
      </c>
    </row>
    <row r="26" spans="2:8" ht="14.25">
      <c r="B26" s="229" t="s">
        <v>299</v>
      </c>
      <c r="C26" s="231" t="s">
        <v>366</v>
      </c>
      <c r="D26" s="233" t="s">
        <v>322</v>
      </c>
      <c r="E26" s="229"/>
      <c r="F26" s="229" t="s">
        <v>348</v>
      </c>
      <c r="G26" s="231" t="s">
        <v>401</v>
      </c>
      <c r="H26" s="233" t="s">
        <v>413</v>
      </c>
    </row>
    <row r="27" spans="2:8" ht="14.25">
      <c r="B27" s="229" t="s">
        <v>300</v>
      </c>
      <c r="C27" s="231" t="s">
        <v>365</v>
      </c>
      <c r="D27" s="233" t="s">
        <v>323</v>
      </c>
      <c r="E27" s="229"/>
      <c r="F27" s="229" t="s">
        <v>349</v>
      </c>
      <c r="G27" s="231" t="s">
        <v>402</v>
      </c>
      <c r="H27" s="233" t="s">
        <v>276</v>
      </c>
    </row>
    <row r="28" spans="2:8" ht="14.25">
      <c r="B28" s="229" t="s">
        <v>301</v>
      </c>
      <c r="C28" s="231" t="s">
        <v>359</v>
      </c>
      <c r="D28" s="233" t="s">
        <v>324</v>
      </c>
      <c r="E28" s="229"/>
      <c r="F28" s="229" t="s">
        <v>350</v>
      </c>
      <c r="G28" s="231" t="s">
        <v>403</v>
      </c>
      <c r="H28" s="233" t="s">
        <v>277</v>
      </c>
    </row>
    <row r="29" spans="2:8" ht="14.25">
      <c r="B29" s="229" t="s">
        <v>302</v>
      </c>
      <c r="C29" s="231" t="s">
        <v>364</v>
      </c>
      <c r="D29" s="233" t="s">
        <v>325</v>
      </c>
      <c r="E29" s="229"/>
      <c r="F29" s="229" t="s">
        <v>351</v>
      </c>
      <c r="G29" s="231" t="s">
        <v>404</v>
      </c>
      <c r="H29" s="233" t="s">
        <v>265</v>
      </c>
    </row>
    <row r="30" spans="3:4" ht="14.25">
      <c r="C30" s="232"/>
      <c r="D30" s="113"/>
    </row>
    <row r="31" ht="12.75">
      <c r="B31" t="s">
        <v>261</v>
      </c>
    </row>
    <row r="33" ht="12.75">
      <c r="B33" s="47" t="s">
        <v>428</v>
      </c>
    </row>
    <row r="34" ht="12.75">
      <c r="B34" s="229" t="s">
        <v>426</v>
      </c>
    </row>
    <row r="35" ht="12.75">
      <c r="B35" s="229" t="s">
        <v>427</v>
      </c>
    </row>
    <row r="36" ht="12.75">
      <c r="B36" s="229" t="s">
        <v>407</v>
      </c>
    </row>
    <row r="37" ht="12.75">
      <c r="B37" s="229" t="s">
        <v>408</v>
      </c>
    </row>
    <row r="38" spans="2:4" ht="12.75">
      <c r="B38" s="229" t="s">
        <v>405</v>
      </c>
      <c r="C38" s="229"/>
      <c r="D38" s="229" t="s">
        <v>406</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5"/>
  <dimension ref="A1:G261"/>
  <sheetViews>
    <sheetView workbookViewId="0" topLeftCell="A1">
      <pane ySplit="2865" topLeftCell="BM9" activePane="topLeft" state="split"/>
      <selection pane="topLeft" activeCell="A4" sqref="A4"/>
      <selection pane="bottomLeft" activeCell="D10" sqref="D10"/>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85" bestFit="1" customWidth="1"/>
    <col min="7" max="7" width="47.421875" style="100" customWidth="1"/>
    <col min="8" max="16384" width="9.140625" style="2" customWidth="1"/>
  </cols>
  <sheetData>
    <row r="1" ht="18.75">
      <c r="A1" s="1" t="s">
        <v>130</v>
      </c>
    </row>
    <row r="2" ht="18.75">
      <c r="A2" s="1"/>
    </row>
    <row r="3" spans="1:7" s="97" customFormat="1" ht="22.5">
      <c r="A3" s="97" t="s">
        <v>131</v>
      </c>
      <c r="B3" s="111" t="s">
        <v>51</v>
      </c>
      <c r="D3" s="98"/>
      <c r="E3" s="108" t="s">
        <v>132</v>
      </c>
      <c r="F3" s="151" t="s">
        <v>52</v>
      </c>
      <c r="G3" s="101"/>
    </row>
    <row r="4" spans="1:7" s="96" customFormat="1" ht="18.75">
      <c r="A4" s="1" t="str">
        <f>'Individual Logs'!B6</f>
        <v>John1</v>
      </c>
      <c r="B4" s="1">
        <f>'Individual Logs'!C6</f>
        <v>33</v>
      </c>
      <c r="D4" s="95"/>
      <c r="E4" s="106">
        <f>E52</f>
        <v>1</v>
      </c>
      <c r="F4" s="152" t="str">
        <f>F202</f>
        <v>1. Elevated</v>
      </c>
      <c r="G4" s="102"/>
    </row>
    <row r="6" spans="1:3" ht="12.75">
      <c r="A6" s="2" t="s">
        <v>57</v>
      </c>
      <c r="B6" s="146" t="s">
        <v>164</v>
      </c>
      <c r="C6" s="69"/>
    </row>
    <row r="7" spans="1:7" ht="12.75">
      <c r="A7" s="144">
        <f ca="1">TODAY()</f>
        <v>38100</v>
      </c>
      <c r="B7" s="145">
        <f>DMAX(B9:B241,1,B9:B241)</f>
        <v>0</v>
      </c>
      <c r="C7" s="150" t="e">
        <f>VLOOKUP(B7,B9:C241,2,FALSE)</f>
        <v>#N/A</v>
      </c>
      <c r="D7" s="94"/>
      <c r="E7" s="109" t="s">
        <v>55</v>
      </c>
      <c r="F7" s="153"/>
      <c r="G7" s="103"/>
    </row>
    <row r="8" spans="2:7" ht="12.75">
      <c r="B8" s="62" t="s">
        <v>29</v>
      </c>
      <c r="C8" s="62" t="s">
        <v>30</v>
      </c>
      <c r="D8" s="63" t="s">
        <v>58</v>
      </c>
      <c r="E8" s="110" t="s">
        <v>1</v>
      </c>
      <c r="F8" s="154" t="s">
        <v>52</v>
      </c>
      <c r="G8" s="104" t="s">
        <v>56</v>
      </c>
    </row>
    <row r="9" spans="1:6" ht="12.75">
      <c r="A9" s="46" t="s">
        <v>59</v>
      </c>
      <c r="B9" s="201">
        <v>38100</v>
      </c>
      <c r="C9" s="202">
        <v>0.5833333333333334</v>
      </c>
      <c r="D9" s="189">
        <v>1</v>
      </c>
      <c r="E9" s="107">
        <f>D9</f>
        <v>1</v>
      </c>
      <c r="F9" s="155" t="str">
        <f>VLOOKUP(E9,'Radiation Sickness'!$B$5:$F$12,4,TRUE)</f>
        <v>1. Elevated</v>
      </c>
    </row>
    <row r="10" spans="2:6" ht="12.75">
      <c r="B10" s="201"/>
      <c r="C10" s="202"/>
      <c r="D10" s="189">
        <v>0</v>
      </c>
      <c r="E10" s="107">
        <f aca="true" t="shared" si="0" ref="E10:E73">E9+D10</f>
        <v>1</v>
      </c>
      <c r="F10" s="155" t="str">
        <f>VLOOKUP(E10,'Radiation Sickness'!$B$5:$F$12,4,TRUE)</f>
        <v>1. Elevated</v>
      </c>
    </row>
    <row r="11" spans="2:6" ht="12.75">
      <c r="B11" s="201"/>
      <c r="C11" s="202"/>
      <c r="D11" s="189">
        <v>0</v>
      </c>
      <c r="E11" s="107">
        <f t="shared" si="0"/>
        <v>1</v>
      </c>
      <c r="F11" s="155" t="str">
        <f>VLOOKUP(E11,'Radiation Sickness'!$B$5:$F$12,4,TRUE)</f>
        <v>1. Elevated</v>
      </c>
    </row>
    <row r="12" spans="2:6" ht="12.75">
      <c r="B12" s="201"/>
      <c r="C12" s="202"/>
      <c r="D12" s="189">
        <v>0</v>
      </c>
      <c r="E12" s="107">
        <f t="shared" si="0"/>
        <v>1</v>
      </c>
      <c r="F12" s="155" t="str">
        <f>VLOOKUP(E12,'Radiation Sickness'!$B$5:$F$12,4,TRUE)</f>
        <v>1. Elevated</v>
      </c>
    </row>
    <row r="13" spans="2:6" ht="12.75">
      <c r="B13" s="201"/>
      <c r="C13" s="202"/>
      <c r="D13" s="189">
        <v>0</v>
      </c>
      <c r="E13" s="107">
        <f t="shared" si="0"/>
        <v>1</v>
      </c>
      <c r="F13" s="155" t="str">
        <f>VLOOKUP(E13,'Radiation Sickness'!$B$5:$F$12,4,TRUE)</f>
        <v>1. Elevated</v>
      </c>
    </row>
    <row r="14" spans="2:6" ht="12.75">
      <c r="B14" s="201"/>
      <c r="C14" s="202"/>
      <c r="D14" s="189">
        <v>0</v>
      </c>
      <c r="E14" s="107">
        <f t="shared" si="0"/>
        <v>1</v>
      </c>
      <c r="F14" s="155" t="str">
        <f>VLOOKUP(E14,'Radiation Sickness'!$B$5:$F$12,4,TRUE)</f>
        <v>1. Elevated</v>
      </c>
    </row>
    <row r="15" spans="2:6" ht="12.75">
      <c r="B15" s="201"/>
      <c r="C15" s="202"/>
      <c r="D15" s="189">
        <v>0</v>
      </c>
      <c r="E15" s="107">
        <f t="shared" si="0"/>
        <v>1</v>
      </c>
      <c r="F15" s="155" t="str">
        <f>VLOOKUP(E15,'Radiation Sickness'!$B$5:$F$12,4,TRUE)</f>
        <v>1. Elevated</v>
      </c>
    </row>
    <row r="16" spans="2:6" ht="12.75">
      <c r="B16" s="201"/>
      <c r="C16" s="202"/>
      <c r="D16" s="189">
        <v>0</v>
      </c>
      <c r="E16" s="107">
        <f t="shared" si="0"/>
        <v>1</v>
      </c>
      <c r="F16" s="155" t="str">
        <f>VLOOKUP(E16,'Radiation Sickness'!$B$5:$F$12,4,TRUE)</f>
        <v>1. Elevated</v>
      </c>
    </row>
    <row r="17" spans="2:6" ht="12.75">
      <c r="B17" s="203"/>
      <c r="C17" s="203"/>
      <c r="D17" s="189">
        <v>0</v>
      </c>
      <c r="E17" s="107">
        <f t="shared" si="0"/>
        <v>1</v>
      </c>
      <c r="F17" s="155" t="str">
        <f>VLOOKUP(E17,'Radiation Sickness'!$B$5:$F$12,4,TRUE)</f>
        <v>1. Elevated</v>
      </c>
    </row>
    <row r="18" spans="2:6" ht="12.75">
      <c r="B18" s="203"/>
      <c r="C18" s="203"/>
      <c r="D18" s="189">
        <v>0</v>
      </c>
      <c r="E18" s="107">
        <f t="shared" si="0"/>
        <v>1</v>
      </c>
      <c r="F18" s="155" t="str">
        <f>VLOOKUP(E18,'Radiation Sickness'!$B$5:$F$12,4,TRUE)</f>
        <v>1. Elevated</v>
      </c>
    </row>
    <row r="19" spans="2:6" ht="12.75">
      <c r="B19" s="203"/>
      <c r="C19" s="203"/>
      <c r="D19" s="189">
        <v>0</v>
      </c>
      <c r="E19" s="107">
        <f t="shared" si="0"/>
        <v>1</v>
      </c>
      <c r="F19" s="155" t="str">
        <f>VLOOKUP(E19,'Radiation Sickness'!$B$5:$F$12,4,TRUE)</f>
        <v>1. Elevated</v>
      </c>
    </row>
    <row r="20" spans="2:6" ht="12.75">
      <c r="B20" s="203"/>
      <c r="C20" s="203"/>
      <c r="D20" s="189">
        <v>0</v>
      </c>
      <c r="E20" s="107">
        <f t="shared" si="0"/>
        <v>1</v>
      </c>
      <c r="F20" s="155" t="str">
        <f>VLOOKUP(E20,'Radiation Sickness'!$B$5:$F$12,4,TRUE)</f>
        <v>1. Elevated</v>
      </c>
    </row>
    <row r="21" spans="2:6" ht="12.75">
      <c r="B21" s="203"/>
      <c r="C21" s="203"/>
      <c r="D21" s="189">
        <v>0</v>
      </c>
      <c r="E21" s="107">
        <f t="shared" si="0"/>
        <v>1</v>
      </c>
      <c r="F21" s="155" t="str">
        <f>VLOOKUP(E21,'Radiation Sickness'!$B$5:$F$12,4,TRUE)</f>
        <v>1. Elevated</v>
      </c>
    </row>
    <row r="22" spans="2:6" ht="12.75">
      <c r="B22" s="203"/>
      <c r="C22" s="203"/>
      <c r="D22" s="189">
        <v>0</v>
      </c>
      <c r="E22" s="107">
        <f t="shared" si="0"/>
        <v>1</v>
      </c>
      <c r="F22" s="155" t="str">
        <f>VLOOKUP(E22,'Radiation Sickness'!$B$5:$F$12,4,TRUE)</f>
        <v>1. Elevated</v>
      </c>
    </row>
    <row r="23" spans="2:6" ht="12.75">
      <c r="B23" s="203"/>
      <c r="C23" s="203"/>
      <c r="D23" s="189">
        <v>0</v>
      </c>
      <c r="E23" s="107">
        <f t="shared" si="0"/>
        <v>1</v>
      </c>
      <c r="F23" s="155" t="str">
        <f>VLOOKUP(E23,'Radiation Sickness'!$B$5:$F$12,4,TRUE)</f>
        <v>1. Elevated</v>
      </c>
    </row>
    <row r="24" spans="2:6" ht="12.75">
      <c r="B24" s="203"/>
      <c r="C24" s="203"/>
      <c r="D24" s="189">
        <v>0</v>
      </c>
      <c r="E24" s="107">
        <f t="shared" si="0"/>
        <v>1</v>
      </c>
      <c r="F24" s="155" t="str">
        <f>VLOOKUP(E24,'Radiation Sickness'!$B$5:$F$12,4,TRUE)</f>
        <v>1. Elevated</v>
      </c>
    </row>
    <row r="25" spans="2:6" ht="12.75">
      <c r="B25" s="203"/>
      <c r="C25" s="203"/>
      <c r="D25" s="189">
        <v>0</v>
      </c>
      <c r="E25" s="107">
        <f t="shared" si="0"/>
        <v>1</v>
      </c>
      <c r="F25" s="155" t="str">
        <f>VLOOKUP(E25,'Radiation Sickness'!$B$5:$F$12,4,TRUE)</f>
        <v>1. Elevated</v>
      </c>
    </row>
    <row r="26" spans="2:6" ht="12.75">
      <c r="B26" s="203"/>
      <c r="C26" s="203"/>
      <c r="D26" s="189">
        <v>0</v>
      </c>
      <c r="E26" s="107">
        <f t="shared" si="0"/>
        <v>1</v>
      </c>
      <c r="F26" s="155" t="str">
        <f>VLOOKUP(E26,'Radiation Sickness'!$B$5:$F$12,4,TRUE)</f>
        <v>1. Elevated</v>
      </c>
    </row>
    <row r="27" spans="2:6" ht="12.75">
      <c r="B27" s="203"/>
      <c r="C27" s="203"/>
      <c r="D27" s="189">
        <v>0</v>
      </c>
      <c r="E27" s="107">
        <f t="shared" si="0"/>
        <v>1</v>
      </c>
      <c r="F27" s="155" t="str">
        <f>VLOOKUP(E27,'Radiation Sickness'!$B$5:$F$12,4,TRUE)</f>
        <v>1. Elevated</v>
      </c>
    </row>
    <row r="28" spans="2:6" ht="12.75">
      <c r="B28" s="203"/>
      <c r="C28" s="203"/>
      <c r="D28" s="189">
        <v>0</v>
      </c>
      <c r="E28" s="107">
        <f t="shared" si="0"/>
        <v>1</v>
      </c>
      <c r="F28" s="155" t="str">
        <f>VLOOKUP(E28,'Radiation Sickness'!$B$5:$F$12,4,TRUE)</f>
        <v>1. Elevated</v>
      </c>
    </row>
    <row r="29" spans="2:6" ht="12.75">
      <c r="B29" s="203"/>
      <c r="C29" s="203"/>
      <c r="D29" s="189">
        <v>0</v>
      </c>
      <c r="E29" s="107">
        <f t="shared" si="0"/>
        <v>1</v>
      </c>
      <c r="F29" s="155" t="str">
        <f>VLOOKUP(E29,'Radiation Sickness'!$B$5:$F$12,4,TRUE)</f>
        <v>1. Elevated</v>
      </c>
    </row>
    <row r="30" spans="2:6" ht="12.75">
      <c r="B30" s="203"/>
      <c r="C30" s="203"/>
      <c r="D30" s="189">
        <v>0</v>
      </c>
      <c r="E30" s="107">
        <f t="shared" si="0"/>
        <v>1</v>
      </c>
      <c r="F30" s="155" t="str">
        <f>VLOOKUP(E30,'Radiation Sickness'!$B$5:$F$12,4,TRUE)</f>
        <v>1. Elevated</v>
      </c>
    </row>
    <row r="31" spans="2:6" ht="12.75">
      <c r="B31" s="203"/>
      <c r="C31" s="203"/>
      <c r="D31" s="189">
        <v>0</v>
      </c>
      <c r="E31" s="107">
        <f t="shared" si="0"/>
        <v>1</v>
      </c>
      <c r="F31" s="155" t="str">
        <f>VLOOKUP(E31,'Radiation Sickness'!$B$5:$F$12,4,TRUE)</f>
        <v>1. Elevated</v>
      </c>
    </row>
    <row r="32" spans="2:6" ht="12.75">
      <c r="B32" s="203"/>
      <c r="C32" s="203"/>
      <c r="D32" s="189">
        <v>0</v>
      </c>
      <c r="E32" s="107">
        <f t="shared" si="0"/>
        <v>1</v>
      </c>
      <c r="F32" s="155" t="str">
        <f>VLOOKUP(E32,'Radiation Sickness'!$B$5:$F$12,4,TRUE)</f>
        <v>1. Elevated</v>
      </c>
    </row>
    <row r="33" spans="2:6" ht="12.75">
      <c r="B33" s="203"/>
      <c r="C33" s="203"/>
      <c r="D33" s="189">
        <v>0</v>
      </c>
      <c r="E33" s="107">
        <f t="shared" si="0"/>
        <v>1</v>
      </c>
      <c r="F33" s="155" t="str">
        <f>VLOOKUP(E33,'Radiation Sickness'!$B$5:$F$12,4,TRUE)</f>
        <v>1. Elevated</v>
      </c>
    </row>
    <row r="34" spans="2:6" ht="12.75">
      <c r="B34" s="203"/>
      <c r="C34" s="203"/>
      <c r="D34" s="189">
        <v>0</v>
      </c>
      <c r="E34" s="107">
        <f t="shared" si="0"/>
        <v>1</v>
      </c>
      <c r="F34" s="155" t="str">
        <f>VLOOKUP(E34,'Radiation Sickness'!$B$5:$F$12,4,TRUE)</f>
        <v>1. Elevated</v>
      </c>
    </row>
    <row r="35" spans="2:6" ht="12.75">
      <c r="B35" s="203"/>
      <c r="C35" s="203"/>
      <c r="D35" s="189">
        <v>0</v>
      </c>
      <c r="E35" s="107">
        <f t="shared" si="0"/>
        <v>1</v>
      </c>
      <c r="F35" s="155" t="str">
        <f>VLOOKUP(E35,'Radiation Sickness'!$B$5:$F$12,4,TRUE)</f>
        <v>1. Elevated</v>
      </c>
    </row>
    <row r="36" spans="2:6" ht="12.75">
      <c r="B36" s="203"/>
      <c r="C36" s="203"/>
      <c r="D36" s="189">
        <v>0</v>
      </c>
      <c r="E36" s="107">
        <f t="shared" si="0"/>
        <v>1</v>
      </c>
      <c r="F36" s="155" t="str">
        <f>VLOOKUP(E36,'Radiation Sickness'!$B$5:$F$12,4,TRUE)</f>
        <v>1. Elevated</v>
      </c>
    </row>
    <row r="37" spans="2:6" ht="12.75">
      <c r="B37" s="203"/>
      <c r="C37" s="203"/>
      <c r="D37" s="189">
        <v>0</v>
      </c>
      <c r="E37" s="107">
        <f t="shared" si="0"/>
        <v>1</v>
      </c>
      <c r="F37" s="155" t="str">
        <f>VLOOKUP(E37,'Radiation Sickness'!$B$5:$F$12,4,TRUE)</f>
        <v>1. Elevated</v>
      </c>
    </row>
    <row r="38" spans="2:6" ht="12.75">
      <c r="B38" s="203"/>
      <c r="C38" s="203"/>
      <c r="D38" s="189">
        <v>0</v>
      </c>
      <c r="E38" s="107">
        <f t="shared" si="0"/>
        <v>1</v>
      </c>
      <c r="F38" s="155" t="str">
        <f>VLOOKUP(E38,'Radiation Sickness'!$B$5:$F$12,4,TRUE)</f>
        <v>1. Elevated</v>
      </c>
    </row>
    <row r="39" spans="2:6" ht="12.75">
      <c r="B39" s="203"/>
      <c r="C39" s="203"/>
      <c r="D39" s="189">
        <v>0</v>
      </c>
      <c r="E39" s="107">
        <f t="shared" si="0"/>
        <v>1</v>
      </c>
      <c r="F39" s="155" t="str">
        <f>VLOOKUP(E39,'Radiation Sickness'!$B$5:$F$12,4,TRUE)</f>
        <v>1. Elevated</v>
      </c>
    </row>
    <row r="40" spans="2:6" ht="12.75">
      <c r="B40" s="203"/>
      <c r="C40" s="203"/>
      <c r="D40" s="189">
        <v>0</v>
      </c>
      <c r="E40" s="107">
        <f t="shared" si="0"/>
        <v>1</v>
      </c>
      <c r="F40" s="155" t="str">
        <f>VLOOKUP(E40,'Radiation Sickness'!$B$5:$F$12,4,TRUE)</f>
        <v>1. Elevated</v>
      </c>
    </row>
    <row r="41" spans="2:6" ht="12.75">
      <c r="B41" s="203"/>
      <c r="C41" s="203"/>
      <c r="D41" s="189">
        <v>0</v>
      </c>
      <c r="E41" s="107">
        <f t="shared" si="0"/>
        <v>1</v>
      </c>
      <c r="F41" s="155" t="str">
        <f>VLOOKUP(E41,'Radiation Sickness'!$B$5:$F$12,4,TRUE)</f>
        <v>1. Elevated</v>
      </c>
    </row>
    <row r="42" spans="2:6" ht="12.75">
      <c r="B42" s="203"/>
      <c r="C42" s="203"/>
      <c r="D42" s="189">
        <v>0</v>
      </c>
      <c r="E42" s="107">
        <f t="shared" si="0"/>
        <v>1</v>
      </c>
      <c r="F42" s="155" t="str">
        <f>VLOOKUP(E42,'Radiation Sickness'!$B$5:$F$12,4,TRUE)</f>
        <v>1. Elevated</v>
      </c>
    </row>
    <row r="43" spans="2:6" ht="12.75">
      <c r="B43" s="203"/>
      <c r="C43" s="203"/>
      <c r="D43" s="189">
        <v>0</v>
      </c>
      <c r="E43" s="107">
        <f t="shared" si="0"/>
        <v>1</v>
      </c>
      <c r="F43" s="155" t="str">
        <f>VLOOKUP(E43,'Radiation Sickness'!$B$5:$F$12,4,TRUE)</f>
        <v>1. Elevated</v>
      </c>
    </row>
    <row r="44" spans="2:6" ht="12.75">
      <c r="B44" s="203"/>
      <c r="C44" s="203"/>
      <c r="D44" s="189">
        <v>0</v>
      </c>
      <c r="E44" s="107">
        <f t="shared" si="0"/>
        <v>1</v>
      </c>
      <c r="F44" s="155" t="str">
        <f>VLOOKUP(E44,'Radiation Sickness'!$B$5:$F$12,4,TRUE)</f>
        <v>1. Elevated</v>
      </c>
    </row>
    <row r="45" spans="2:6" ht="12.75">
      <c r="B45" s="203"/>
      <c r="C45" s="203"/>
      <c r="D45" s="189">
        <v>0</v>
      </c>
      <c r="E45" s="107">
        <f t="shared" si="0"/>
        <v>1</v>
      </c>
      <c r="F45" s="155" t="str">
        <f>VLOOKUP(E45,'Radiation Sickness'!$B$5:$F$12,4,TRUE)</f>
        <v>1. Elevated</v>
      </c>
    </row>
    <row r="46" spans="2:6" ht="12.75">
      <c r="B46" s="203"/>
      <c r="C46" s="203"/>
      <c r="D46" s="189">
        <v>0</v>
      </c>
      <c r="E46" s="107">
        <f t="shared" si="0"/>
        <v>1</v>
      </c>
      <c r="F46" s="155" t="str">
        <f>VLOOKUP(E46,'Radiation Sickness'!$B$5:$F$12,4,TRUE)</f>
        <v>1. Elevated</v>
      </c>
    </row>
    <row r="47" spans="2:6" ht="12.75">
      <c r="B47" s="203"/>
      <c r="C47" s="203"/>
      <c r="D47" s="189">
        <v>0</v>
      </c>
      <c r="E47" s="107">
        <f t="shared" si="0"/>
        <v>1</v>
      </c>
      <c r="F47" s="155" t="str">
        <f>VLOOKUP(E47,'Radiation Sickness'!$B$5:$F$12,4,TRUE)</f>
        <v>1. Elevated</v>
      </c>
    </row>
    <row r="48" spans="2:6" ht="12.75">
      <c r="B48" s="203"/>
      <c r="C48" s="203"/>
      <c r="D48" s="189">
        <v>0</v>
      </c>
      <c r="E48" s="107">
        <f t="shared" si="0"/>
        <v>1</v>
      </c>
      <c r="F48" s="155" t="str">
        <f>VLOOKUP(E48,'Radiation Sickness'!$B$5:$F$12,4,TRUE)</f>
        <v>1. Elevated</v>
      </c>
    </row>
    <row r="49" spans="2:6" ht="12.75">
      <c r="B49" s="203"/>
      <c r="C49" s="203"/>
      <c r="D49" s="189">
        <v>0</v>
      </c>
      <c r="E49" s="107">
        <f t="shared" si="0"/>
        <v>1</v>
      </c>
      <c r="F49" s="155" t="str">
        <f>VLOOKUP(E49,'Radiation Sickness'!$B$5:$F$12,4,TRUE)</f>
        <v>1. Elevated</v>
      </c>
    </row>
    <row r="50" spans="2:6" ht="12.75">
      <c r="B50" s="203"/>
      <c r="C50" s="203"/>
      <c r="D50" s="189">
        <v>0</v>
      </c>
      <c r="E50" s="107">
        <f t="shared" si="0"/>
        <v>1</v>
      </c>
      <c r="F50" s="155" t="str">
        <f>VLOOKUP(E50,'Radiation Sickness'!$B$5:$F$12,4,TRUE)</f>
        <v>1. Elevated</v>
      </c>
    </row>
    <row r="51" spans="2:6" ht="12.75">
      <c r="B51" s="203"/>
      <c r="C51" s="203"/>
      <c r="D51" s="189">
        <v>0</v>
      </c>
      <c r="E51" s="107">
        <f t="shared" si="0"/>
        <v>1</v>
      </c>
      <c r="F51" s="155" t="str">
        <f>VLOOKUP(E51,'Radiation Sickness'!$B$5:$F$12,4,TRUE)</f>
        <v>1. Elevated</v>
      </c>
    </row>
    <row r="52" spans="2:6" ht="12.75">
      <c r="B52" s="203"/>
      <c r="C52" s="203"/>
      <c r="D52" s="189">
        <v>0</v>
      </c>
      <c r="E52" s="107">
        <f t="shared" si="0"/>
        <v>1</v>
      </c>
      <c r="F52" s="155" t="str">
        <f>VLOOKUP(E52,'Radiation Sickness'!$B$5:$F$12,4,TRUE)</f>
        <v>1. Elevated</v>
      </c>
    </row>
    <row r="53" spans="2:6" ht="12.75">
      <c r="B53" s="203"/>
      <c r="C53" s="203"/>
      <c r="D53" s="189">
        <v>0</v>
      </c>
      <c r="E53" s="107">
        <f t="shared" si="0"/>
        <v>1</v>
      </c>
      <c r="F53" s="155" t="str">
        <f>VLOOKUP(E53,'Radiation Sickness'!$B$5:$F$12,4,TRUE)</f>
        <v>1. Elevated</v>
      </c>
    </row>
    <row r="54" spans="2:6" ht="12.75">
      <c r="B54" s="203"/>
      <c r="C54" s="203"/>
      <c r="D54" s="189">
        <v>0</v>
      </c>
      <c r="E54" s="107">
        <f t="shared" si="0"/>
        <v>1</v>
      </c>
      <c r="F54" s="155" t="str">
        <f>VLOOKUP(E54,'Radiation Sickness'!$B$5:$F$12,4,TRUE)</f>
        <v>1. Elevated</v>
      </c>
    </row>
    <row r="55" spans="2:6" ht="12.75">
      <c r="B55" s="203"/>
      <c r="C55" s="203"/>
      <c r="D55" s="189">
        <v>0</v>
      </c>
      <c r="E55" s="107">
        <f t="shared" si="0"/>
        <v>1</v>
      </c>
      <c r="F55" s="155" t="str">
        <f>VLOOKUP(E55,'Radiation Sickness'!$B$5:$F$12,4,TRUE)</f>
        <v>1. Elevated</v>
      </c>
    </row>
    <row r="56" spans="2:6" ht="12.75">
      <c r="B56" s="203"/>
      <c r="C56" s="203"/>
      <c r="D56" s="189">
        <v>0</v>
      </c>
      <c r="E56" s="107">
        <f t="shared" si="0"/>
        <v>1</v>
      </c>
      <c r="F56" s="155" t="str">
        <f>VLOOKUP(E56,'Radiation Sickness'!$B$5:$F$12,4,TRUE)</f>
        <v>1. Elevated</v>
      </c>
    </row>
    <row r="57" spans="2:6" ht="12.75">
      <c r="B57" s="203"/>
      <c r="C57" s="203"/>
      <c r="D57" s="189">
        <v>0</v>
      </c>
      <c r="E57" s="107">
        <f t="shared" si="0"/>
        <v>1</v>
      </c>
      <c r="F57" s="155" t="str">
        <f>VLOOKUP(E57,'Radiation Sickness'!$B$5:$F$12,4,TRUE)</f>
        <v>1. Elevated</v>
      </c>
    </row>
    <row r="58" spans="2:6" ht="12.75">
      <c r="B58" s="203"/>
      <c r="C58" s="203"/>
      <c r="D58" s="189">
        <v>0</v>
      </c>
      <c r="E58" s="107">
        <f t="shared" si="0"/>
        <v>1</v>
      </c>
      <c r="F58" s="155" t="str">
        <f>VLOOKUP(E58,'Radiation Sickness'!$B$5:$F$12,4,TRUE)</f>
        <v>1. Elevated</v>
      </c>
    </row>
    <row r="59" spans="2:6" ht="12.75">
      <c r="B59" s="203"/>
      <c r="C59" s="203"/>
      <c r="D59" s="189">
        <v>0</v>
      </c>
      <c r="E59" s="107">
        <f t="shared" si="0"/>
        <v>1</v>
      </c>
      <c r="F59" s="155" t="str">
        <f>VLOOKUP(E59,'Radiation Sickness'!$B$5:$F$12,4,TRUE)</f>
        <v>1. Elevated</v>
      </c>
    </row>
    <row r="60" spans="2:6" ht="12.75">
      <c r="B60" s="203"/>
      <c r="C60" s="203"/>
      <c r="D60" s="189">
        <v>0</v>
      </c>
      <c r="E60" s="107">
        <f t="shared" si="0"/>
        <v>1</v>
      </c>
      <c r="F60" s="155" t="str">
        <f>VLOOKUP(E60,'Radiation Sickness'!$B$5:$F$12,4,TRUE)</f>
        <v>1. Elevated</v>
      </c>
    </row>
    <row r="61" spans="2:6" ht="12.75">
      <c r="B61" s="203"/>
      <c r="C61" s="203"/>
      <c r="D61" s="189">
        <v>0</v>
      </c>
      <c r="E61" s="107">
        <f t="shared" si="0"/>
        <v>1</v>
      </c>
      <c r="F61" s="155" t="str">
        <f>VLOOKUP(E61,'Radiation Sickness'!$B$5:$F$12,4,TRUE)</f>
        <v>1. Elevated</v>
      </c>
    </row>
    <row r="62" spans="2:6" ht="12.75">
      <c r="B62" s="203"/>
      <c r="C62" s="203"/>
      <c r="D62" s="189">
        <v>0</v>
      </c>
      <c r="E62" s="107">
        <f t="shared" si="0"/>
        <v>1</v>
      </c>
      <c r="F62" s="155" t="str">
        <f>VLOOKUP(E62,'Radiation Sickness'!$B$5:$F$12,4,TRUE)</f>
        <v>1. Elevated</v>
      </c>
    </row>
    <row r="63" spans="2:6" ht="12.75">
      <c r="B63" s="203"/>
      <c r="C63" s="203"/>
      <c r="D63" s="189">
        <v>0</v>
      </c>
      <c r="E63" s="107">
        <f t="shared" si="0"/>
        <v>1</v>
      </c>
      <c r="F63" s="155" t="str">
        <f>VLOOKUP(E63,'Radiation Sickness'!$B$5:$F$12,4,TRUE)</f>
        <v>1. Elevated</v>
      </c>
    </row>
    <row r="64" spans="2:6" ht="12.75">
      <c r="B64" s="203"/>
      <c r="C64" s="203"/>
      <c r="D64" s="189">
        <v>0</v>
      </c>
      <c r="E64" s="107">
        <f t="shared" si="0"/>
        <v>1</v>
      </c>
      <c r="F64" s="155" t="str">
        <f>VLOOKUP(E64,'Radiation Sickness'!$B$5:$F$12,4,TRUE)</f>
        <v>1. Elevated</v>
      </c>
    </row>
    <row r="65" spans="2:6" ht="12.75">
      <c r="B65" s="203"/>
      <c r="C65" s="203"/>
      <c r="D65" s="189">
        <v>0</v>
      </c>
      <c r="E65" s="107">
        <f t="shared" si="0"/>
        <v>1</v>
      </c>
      <c r="F65" s="155" t="str">
        <f>VLOOKUP(E65,'Radiation Sickness'!$B$5:$F$12,4,TRUE)</f>
        <v>1. Elevated</v>
      </c>
    </row>
    <row r="66" spans="2:6" ht="12.75">
      <c r="B66" s="203"/>
      <c r="C66" s="203"/>
      <c r="D66" s="189">
        <v>0</v>
      </c>
      <c r="E66" s="107">
        <f t="shared" si="0"/>
        <v>1</v>
      </c>
      <c r="F66" s="155" t="str">
        <f>VLOOKUP(E66,'Radiation Sickness'!$B$5:$F$12,4,TRUE)</f>
        <v>1. Elevated</v>
      </c>
    </row>
    <row r="67" spans="2:6" ht="12.75">
      <c r="B67" s="203"/>
      <c r="C67" s="203"/>
      <c r="D67" s="189">
        <v>0</v>
      </c>
      <c r="E67" s="107">
        <f t="shared" si="0"/>
        <v>1</v>
      </c>
      <c r="F67" s="155" t="str">
        <f>VLOOKUP(E67,'Radiation Sickness'!$B$5:$F$12,4,TRUE)</f>
        <v>1. Elevated</v>
      </c>
    </row>
    <row r="68" spans="2:6" ht="12.75">
      <c r="B68" s="203"/>
      <c r="C68" s="203"/>
      <c r="D68" s="189">
        <v>0</v>
      </c>
      <c r="E68" s="107">
        <f t="shared" si="0"/>
        <v>1</v>
      </c>
      <c r="F68" s="155" t="str">
        <f>VLOOKUP(E68,'Radiation Sickness'!$B$5:$F$12,4,TRUE)</f>
        <v>1. Elevated</v>
      </c>
    </row>
    <row r="69" spans="2:6" ht="12.75">
      <c r="B69" s="203"/>
      <c r="C69" s="203"/>
      <c r="D69" s="189">
        <v>0</v>
      </c>
      <c r="E69" s="107">
        <f t="shared" si="0"/>
        <v>1</v>
      </c>
      <c r="F69" s="155" t="str">
        <f>VLOOKUP(E69,'Radiation Sickness'!$B$5:$F$12,4,TRUE)</f>
        <v>1. Elevated</v>
      </c>
    </row>
    <row r="70" spans="2:6" ht="12.75">
      <c r="B70" s="203"/>
      <c r="C70" s="203"/>
      <c r="D70" s="189">
        <v>0</v>
      </c>
      <c r="E70" s="107">
        <f t="shared" si="0"/>
        <v>1</v>
      </c>
      <c r="F70" s="155" t="str">
        <f>VLOOKUP(E70,'Radiation Sickness'!$B$5:$F$12,4,TRUE)</f>
        <v>1. Elevated</v>
      </c>
    </row>
    <row r="71" spans="2:6" ht="12.75">
      <c r="B71" s="203"/>
      <c r="C71" s="203"/>
      <c r="D71" s="189">
        <v>0</v>
      </c>
      <c r="E71" s="107">
        <f t="shared" si="0"/>
        <v>1</v>
      </c>
      <c r="F71" s="155" t="str">
        <f>VLOOKUP(E71,'Radiation Sickness'!$B$5:$F$12,4,TRUE)</f>
        <v>1. Elevated</v>
      </c>
    </row>
    <row r="72" spans="2:6" ht="12.75">
      <c r="B72" s="203"/>
      <c r="C72" s="203"/>
      <c r="D72" s="189">
        <v>0</v>
      </c>
      <c r="E72" s="107">
        <f t="shared" si="0"/>
        <v>1</v>
      </c>
      <c r="F72" s="155" t="str">
        <f>VLOOKUP(E72,'Radiation Sickness'!$B$5:$F$12,4,TRUE)</f>
        <v>1. Elevated</v>
      </c>
    </row>
    <row r="73" spans="2:6" ht="12.75">
      <c r="B73" s="203"/>
      <c r="C73" s="203"/>
      <c r="D73" s="189">
        <v>0</v>
      </c>
      <c r="E73" s="107">
        <f t="shared" si="0"/>
        <v>1</v>
      </c>
      <c r="F73" s="155" t="str">
        <f>VLOOKUP(E73,'Radiation Sickness'!$B$5:$F$12,4,TRUE)</f>
        <v>1. Elevated</v>
      </c>
    </row>
    <row r="74" spans="2:6" ht="12.75">
      <c r="B74" s="203"/>
      <c r="C74" s="203"/>
      <c r="D74" s="189">
        <v>0</v>
      </c>
      <c r="E74" s="107">
        <f aca="true" t="shared" si="1" ref="E74:E137">E73+D74</f>
        <v>1</v>
      </c>
      <c r="F74" s="155" t="str">
        <f>VLOOKUP(E74,'Radiation Sickness'!$B$5:$F$12,4,TRUE)</f>
        <v>1. Elevated</v>
      </c>
    </row>
    <row r="75" spans="2:6" ht="12.75">
      <c r="B75" s="203"/>
      <c r="C75" s="203"/>
      <c r="D75" s="189">
        <v>0</v>
      </c>
      <c r="E75" s="107">
        <f t="shared" si="1"/>
        <v>1</v>
      </c>
      <c r="F75" s="155" t="str">
        <f>VLOOKUP(E75,'Radiation Sickness'!$B$5:$F$12,4,TRUE)</f>
        <v>1. Elevated</v>
      </c>
    </row>
    <row r="76" spans="2:6" ht="12.75">
      <c r="B76" s="203"/>
      <c r="C76" s="203"/>
      <c r="D76" s="189">
        <v>0</v>
      </c>
      <c r="E76" s="107">
        <f t="shared" si="1"/>
        <v>1</v>
      </c>
      <c r="F76" s="155" t="str">
        <f>VLOOKUP(E76,'Radiation Sickness'!$B$5:$F$12,4,TRUE)</f>
        <v>1. Elevated</v>
      </c>
    </row>
    <row r="77" spans="2:6" ht="12.75">
      <c r="B77" s="203"/>
      <c r="C77" s="203"/>
      <c r="D77" s="189">
        <v>0</v>
      </c>
      <c r="E77" s="107">
        <f t="shared" si="1"/>
        <v>1</v>
      </c>
      <c r="F77" s="155" t="str">
        <f>VLOOKUP(E77,'Radiation Sickness'!$B$5:$F$12,4,TRUE)</f>
        <v>1. Elevated</v>
      </c>
    </row>
    <row r="78" spans="2:6" ht="12.75">
      <c r="B78" s="203"/>
      <c r="C78" s="203"/>
      <c r="D78" s="189">
        <v>0</v>
      </c>
      <c r="E78" s="107">
        <f t="shared" si="1"/>
        <v>1</v>
      </c>
      <c r="F78" s="155" t="str">
        <f>VLOOKUP(E78,'Radiation Sickness'!$B$5:$F$12,4,TRUE)</f>
        <v>1. Elevated</v>
      </c>
    </row>
    <row r="79" spans="2:6" ht="12.75">
      <c r="B79" s="203"/>
      <c r="C79" s="203"/>
      <c r="D79" s="189">
        <v>0</v>
      </c>
      <c r="E79" s="107">
        <f t="shared" si="1"/>
        <v>1</v>
      </c>
      <c r="F79" s="155" t="str">
        <f>VLOOKUP(E79,'Radiation Sickness'!$B$5:$F$12,4,TRUE)</f>
        <v>1. Elevated</v>
      </c>
    </row>
    <row r="80" spans="2:6" ht="12.75">
      <c r="B80" s="203"/>
      <c r="C80" s="203"/>
      <c r="D80" s="189">
        <v>0</v>
      </c>
      <c r="E80" s="107">
        <f t="shared" si="1"/>
        <v>1</v>
      </c>
      <c r="F80" s="155" t="str">
        <f>VLOOKUP(E80,'Radiation Sickness'!$B$5:$F$12,4,TRUE)</f>
        <v>1. Elevated</v>
      </c>
    </row>
    <row r="81" spans="2:6" ht="12.75">
      <c r="B81" s="203"/>
      <c r="C81" s="203"/>
      <c r="D81" s="189">
        <v>0</v>
      </c>
      <c r="E81" s="107">
        <f t="shared" si="1"/>
        <v>1</v>
      </c>
      <c r="F81" s="155" t="str">
        <f>VLOOKUP(E81,'Radiation Sickness'!$B$5:$F$12,4,TRUE)</f>
        <v>1. Elevated</v>
      </c>
    </row>
    <row r="82" spans="2:6" ht="12.75">
      <c r="B82" s="203"/>
      <c r="C82" s="203"/>
      <c r="D82" s="189">
        <v>0</v>
      </c>
      <c r="E82" s="107">
        <f t="shared" si="1"/>
        <v>1</v>
      </c>
      <c r="F82" s="155" t="str">
        <f>VLOOKUP(E82,'Radiation Sickness'!$B$5:$F$12,4,TRUE)</f>
        <v>1. Elevated</v>
      </c>
    </row>
    <row r="83" spans="2:6" ht="12.75">
      <c r="B83" s="203"/>
      <c r="C83" s="203"/>
      <c r="D83" s="189">
        <v>0</v>
      </c>
      <c r="E83" s="107">
        <f t="shared" si="1"/>
        <v>1</v>
      </c>
      <c r="F83" s="155" t="str">
        <f>VLOOKUP(E83,'Radiation Sickness'!$B$5:$F$12,4,TRUE)</f>
        <v>1. Elevated</v>
      </c>
    </row>
    <row r="84" spans="2:6" ht="12.75">
      <c r="B84" s="203"/>
      <c r="C84" s="203"/>
      <c r="D84" s="189">
        <v>0</v>
      </c>
      <c r="E84" s="107">
        <f t="shared" si="1"/>
        <v>1</v>
      </c>
      <c r="F84" s="155" t="str">
        <f>VLOOKUP(E84,'Radiation Sickness'!$B$5:$F$12,4,TRUE)</f>
        <v>1. Elevated</v>
      </c>
    </row>
    <row r="85" spans="2:6" ht="12.75">
      <c r="B85" s="203"/>
      <c r="C85" s="203"/>
      <c r="D85" s="189">
        <v>0</v>
      </c>
      <c r="E85" s="107">
        <f t="shared" si="1"/>
        <v>1</v>
      </c>
      <c r="F85" s="155" t="str">
        <f>VLOOKUP(E85,'Radiation Sickness'!$B$5:$F$12,4,TRUE)</f>
        <v>1. Elevated</v>
      </c>
    </row>
    <row r="86" spans="2:6" ht="12.75">
      <c r="B86" s="203"/>
      <c r="C86" s="203"/>
      <c r="D86" s="189">
        <v>0</v>
      </c>
      <c r="E86" s="107">
        <f t="shared" si="1"/>
        <v>1</v>
      </c>
      <c r="F86" s="155" t="str">
        <f>VLOOKUP(E86,'Radiation Sickness'!$B$5:$F$12,4,TRUE)</f>
        <v>1. Elevated</v>
      </c>
    </row>
    <row r="87" spans="2:6" ht="12.75">
      <c r="B87" s="203"/>
      <c r="C87" s="203"/>
      <c r="D87" s="189">
        <v>0</v>
      </c>
      <c r="E87" s="107">
        <f t="shared" si="1"/>
        <v>1</v>
      </c>
      <c r="F87" s="155" t="str">
        <f>VLOOKUP(E87,'Radiation Sickness'!$B$5:$F$12,4,TRUE)</f>
        <v>1. Elevated</v>
      </c>
    </row>
    <row r="88" spans="2:6" ht="12.75">
      <c r="B88" s="203"/>
      <c r="C88" s="203"/>
      <c r="D88" s="189">
        <v>0</v>
      </c>
      <c r="E88" s="107">
        <f t="shared" si="1"/>
        <v>1</v>
      </c>
      <c r="F88" s="155" t="str">
        <f>VLOOKUP(E88,'Radiation Sickness'!$B$5:$F$12,4,TRUE)</f>
        <v>1. Elevated</v>
      </c>
    </row>
    <row r="89" spans="2:6" ht="12.75">
      <c r="B89" s="203"/>
      <c r="C89" s="203"/>
      <c r="D89" s="189">
        <v>0</v>
      </c>
      <c r="E89" s="107">
        <f t="shared" si="1"/>
        <v>1</v>
      </c>
      <c r="F89" s="155" t="str">
        <f>VLOOKUP(E89,'Radiation Sickness'!$B$5:$F$12,4,TRUE)</f>
        <v>1. Elevated</v>
      </c>
    </row>
    <row r="90" spans="2:6" ht="12.75">
      <c r="B90" s="203"/>
      <c r="C90" s="203"/>
      <c r="D90" s="189">
        <v>0</v>
      </c>
      <c r="E90" s="107">
        <f t="shared" si="1"/>
        <v>1</v>
      </c>
      <c r="F90" s="155" t="str">
        <f>VLOOKUP(E90,'Radiation Sickness'!$B$5:$F$12,4,TRUE)</f>
        <v>1. Elevated</v>
      </c>
    </row>
    <row r="91" spans="2:6" ht="12.75">
      <c r="B91" s="203"/>
      <c r="C91" s="203"/>
      <c r="D91" s="189">
        <v>0</v>
      </c>
      <c r="E91" s="107">
        <f t="shared" si="1"/>
        <v>1</v>
      </c>
      <c r="F91" s="155" t="str">
        <f>VLOOKUP(E91,'Radiation Sickness'!$B$5:$F$12,4,TRUE)</f>
        <v>1. Elevated</v>
      </c>
    </row>
    <row r="92" spans="2:6" ht="12.75">
      <c r="B92" s="203"/>
      <c r="C92" s="203"/>
      <c r="D92" s="189">
        <v>0</v>
      </c>
      <c r="E92" s="107">
        <f t="shared" si="1"/>
        <v>1</v>
      </c>
      <c r="F92" s="155" t="str">
        <f>VLOOKUP(E92,'Radiation Sickness'!$B$5:$F$12,4,TRUE)</f>
        <v>1. Elevated</v>
      </c>
    </row>
    <row r="93" spans="2:6" ht="12.75">
      <c r="B93" s="203"/>
      <c r="C93" s="203"/>
      <c r="D93" s="189">
        <v>0</v>
      </c>
      <c r="E93" s="107">
        <f t="shared" si="1"/>
        <v>1</v>
      </c>
      <c r="F93" s="155" t="str">
        <f>VLOOKUP(E93,'Radiation Sickness'!$B$5:$F$12,4,TRUE)</f>
        <v>1. Elevated</v>
      </c>
    </row>
    <row r="94" spans="2:6" ht="12.75">
      <c r="B94" s="203"/>
      <c r="C94" s="203"/>
      <c r="D94" s="189">
        <v>0</v>
      </c>
      <c r="E94" s="107">
        <f t="shared" si="1"/>
        <v>1</v>
      </c>
      <c r="F94" s="155" t="str">
        <f>VLOOKUP(E94,'Radiation Sickness'!$B$5:$F$12,4,TRUE)</f>
        <v>1. Elevated</v>
      </c>
    </row>
    <row r="95" spans="2:6" ht="12.75">
      <c r="B95" s="203"/>
      <c r="C95" s="203"/>
      <c r="D95" s="189">
        <v>0</v>
      </c>
      <c r="E95" s="107">
        <f t="shared" si="1"/>
        <v>1</v>
      </c>
      <c r="F95" s="155" t="str">
        <f>VLOOKUP(E95,'Radiation Sickness'!$B$5:$F$12,4,TRUE)</f>
        <v>1. Elevated</v>
      </c>
    </row>
    <row r="96" spans="2:6" ht="12.75">
      <c r="B96" s="203"/>
      <c r="C96" s="203"/>
      <c r="D96" s="189">
        <v>0</v>
      </c>
      <c r="E96" s="107">
        <f t="shared" si="1"/>
        <v>1</v>
      </c>
      <c r="F96" s="155" t="str">
        <f>VLOOKUP(E96,'Radiation Sickness'!$B$5:$F$12,4,TRUE)</f>
        <v>1. Elevated</v>
      </c>
    </row>
    <row r="97" spans="2:6" ht="12.75">
      <c r="B97" s="203"/>
      <c r="C97" s="203"/>
      <c r="D97" s="189">
        <v>0</v>
      </c>
      <c r="E97" s="107">
        <f t="shared" si="1"/>
        <v>1</v>
      </c>
      <c r="F97" s="155" t="str">
        <f>VLOOKUP(E97,'Radiation Sickness'!$B$5:$F$12,4,TRUE)</f>
        <v>1. Elevated</v>
      </c>
    </row>
    <row r="98" spans="2:6" ht="12.75">
      <c r="B98" s="203"/>
      <c r="C98" s="203"/>
      <c r="D98" s="189">
        <v>0</v>
      </c>
      <c r="E98" s="107">
        <f t="shared" si="1"/>
        <v>1</v>
      </c>
      <c r="F98" s="155" t="str">
        <f>VLOOKUP(E98,'Radiation Sickness'!$B$5:$F$12,4,TRUE)</f>
        <v>1. Elevated</v>
      </c>
    </row>
    <row r="99" spans="2:6" ht="12.75">
      <c r="B99" s="203"/>
      <c r="C99" s="203"/>
      <c r="D99" s="189">
        <v>0</v>
      </c>
      <c r="E99" s="107">
        <f t="shared" si="1"/>
        <v>1</v>
      </c>
      <c r="F99" s="155" t="str">
        <f>VLOOKUP(E99,'Radiation Sickness'!$B$5:$F$12,4,TRUE)</f>
        <v>1. Elevated</v>
      </c>
    </row>
    <row r="100" spans="2:6" ht="12.75">
      <c r="B100" s="203"/>
      <c r="C100" s="203"/>
      <c r="D100" s="189">
        <v>0</v>
      </c>
      <c r="E100" s="107">
        <f t="shared" si="1"/>
        <v>1</v>
      </c>
      <c r="F100" s="155" t="str">
        <f>VLOOKUP(E100,'Radiation Sickness'!$B$5:$F$12,4,TRUE)</f>
        <v>1. Elevated</v>
      </c>
    </row>
    <row r="101" spans="2:6" ht="12.75">
      <c r="B101" s="203"/>
      <c r="C101" s="203"/>
      <c r="D101" s="189">
        <v>0</v>
      </c>
      <c r="E101" s="107">
        <f t="shared" si="1"/>
        <v>1</v>
      </c>
      <c r="F101" s="155" t="str">
        <f>VLOOKUP(E101,'Radiation Sickness'!$B$5:$F$12,4,TRUE)</f>
        <v>1. Elevated</v>
      </c>
    </row>
    <row r="102" spans="2:6" ht="12.75">
      <c r="B102" s="203"/>
      <c r="C102" s="203"/>
      <c r="D102" s="189">
        <v>0</v>
      </c>
      <c r="E102" s="107">
        <f t="shared" si="1"/>
        <v>1</v>
      </c>
      <c r="F102" s="155" t="str">
        <f>VLOOKUP(E102,'Radiation Sickness'!$B$5:$F$12,4,TRUE)</f>
        <v>1. Elevated</v>
      </c>
    </row>
    <row r="103" spans="2:6" ht="12.75">
      <c r="B103" s="203"/>
      <c r="C103" s="203"/>
      <c r="D103" s="189">
        <v>0</v>
      </c>
      <c r="E103" s="107">
        <f t="shared" si="1"/>
        <v>1</v>
      </c>
      <c r="F103" s="155" t="str">
        <f>VLOOKUP(E103,'Radiation Sickness'!$B$5:$F$12,4,TRUE)</f>
        <v>1. Elevated</v>
      </c>
    </row>
    <row r="104" spans="2:6" ht="12.75">
      <c r="B104" s="203"/>
      <c r="C104" s="203"/>
      <c r="D104" s="189">
        <v>0</v>
      </c>
      <c r="E104" s="107">
        <f t="shared" si="1"/>
        <v>1</v>
      </c>
      <c r="F104" s="155" t="str">
        <f>VLOOKUP(E104,'Radiation Sickness'!$B$5:$F$12,4,TRUE)</f>
        <v>1. Elevated</v>
      </c>
    </row>
    <row r="105" spans="2:6" ht="12.75">
      <c r="B105" s="203"/>
      <c r="C105" s="203"/>
      <c r="D105" s="189">
        <v>0</v>
      </c>
      <c r="E105" s="107">
        <f t="shared" si="1"/>
        <v>1</v>
      </c>
      <c r="F105" s="155" t="str">
        <f>VLOOKUP(E105,'Radiation Sickness'!$B$5:$F$12,4,TRUE)</f>
        <v>1. Elevated</v>
      </c>
    </row>
    <row r="106" spans="2:6" ht="12.75">
      <c r="B106" s="203"/>
      <c r="C106" s="203"/>
      <c r="D106" s="189">
        <v>0</v>
      </c>
      <c r="E106" s="107">
        <f t="shared" si="1"/>
        <v>1</v>
      </c>
      <c r="F106" s="155" t="str">
        <f>VLOOKUP(E106,'Radiation Sickness'!$B$5:$F$12,4,TRUE)</f>
        <v>1. Elevated</v>
      </c>
    </row>
    <row r="107" spans="2:6" ht="12.75">
      <c r="B107" s="203"/>
      <c r="C107" s="203"/>
      <c r="D107" s="189">
        <v>0</v>
      </c>
      <c r="E107" s="107">
        <f t="shared" si="1"/>
        <v>1</v>
      </c>
      <c r="F107" s="155" t="str">
        <f>VLOOKUP(E107,'Radiation Sickness'!$B$5:$F$12,4,TRUE)</f>
        <v>1. Elevated</v>
      </c>
    </row>
    <row r="108" spans="2:6" ht="12.75">
      <c r="B108" s="203"/>
      <c r="C108" s="203"/>
      <c r="D108" s="189">
        <v>0</v>
      </c>
      <c r="E108" s="107">
        <f t="shared" si="1"/>
        <v>1</v>
      </c>
      <c r="F108" s="155" t="str">
        <f>VLOOKUP(E108,'Radiation Sickness'!$B$5:$F$12,4,TRUE)</f>
        <v>1. Elevated</v>
      </c>
    </row>
    <row r="109" spans="2:6" ht="12.75">
      <c r="B109" s="203"/>
      <c r="C109" s="203"/>
      <c r="D109" s="189">
        <v>0</v>
      </c>
      <c r="E109" s="107">
        <f t="shared" si="1"/>
        <v>1</v>
      </c>
      <c r="F109" s="155" t="str">
        <f>VLOOKUP(E109,'Radiation Sickness'!$B$5:$F$12,4,TRUE)</f>
        <v>1. Elevated</v>
      </c>
    </row>
    <row r="110" spans="2:6" ht="12.75">
      <c r="B110" s="203"/>
      <c r="C110" s="203"/>
      <c r="D110" s="189">
        <v>0</v>
      </c>
      <c r="E110" s="107">
        <f t="shared" si="1"/>
        <v>1</v>
      </c>
      <c r="F110" s="155" t="str">
        <f>VLOOKUP(E110,'Radiation Sickness'!$B$5:$F$12,4,TRUE)</f>
        <v>1. Elevated</v>
      </c>
    </row>
    <row r="111" spans="2:6" ht="12.75">
      <c r="B111" s="203"/>
      <c r="C111" s="203"/>
      <c r="D111" s="189">
        <v>0</v>
      </c>
      <c r="E111" s="107">
        <f t="shared" si="1"/>
        <v>1</v>
      </c>
      <c r="F111" s="155" t="str">
        <f>VLOOKUP(E111,'Radiation Sickness'!$B$5:$F$12,4,TRUE)</f>
        <v>1. Elevated</v>
      </c>
    </row>
    <row r="112" spans="2:6" ht="12.75">
      <c r="B112" s="203"/>
      <c r="C112" s="203"/>
      <c r="D112" s="189">
        <v>0</v>
      </c>
      <c r="E112" s="107">
        <f t="shared" si="1"/>
        <v>1</v>
      </c>
      <c r="F112" s="155" t="str">
        <f>VLOOKUP(E112,'Radiation Sickness'!$B$5:$F$12,4,TRUE)</f>
        <v>1. Elevated</v>
      </c>
    </row>
    <row r="113" spans="2:6" ht="12.75">
      <c r="B113" s="203"/>
      <c r="C113" s="203"/>
      <c r="D113" s="189">
        <v>0</v>
      </c>
      <c r="E113" s="107">
        <f t="shared" si="1"/>
        <v>1</v>
      </c>
      <c r="F113" s="155" t="str">
        <f>VLOOKUP(E113,'Radiation Sickness'!$B$5:$F$12,4,TRUE)</f>
        <v>1. Elevated</v>
      </c>
    </row>
    <row r="114" spans="2:6" ht="12.75">
      <c r="B114" s="203"/>
      <c r="C114" s="203"/>
      <c r="D114" s="189">
        <v>0</v>
      </c>
      <c r="E114" s="107">
        <f t="shared" si="1"/>
        <v>1</v>
      </c>
      <c r="F114" s="155" t="str">
        <f>VLOOKUP(E114,'Radiation Sickness'!$B$5:$F$12,4,TRUE)</f>
        <v>1. Elevated</v>
      </c>
    </row>
    <row r="115" spans="2:6" ht="12.75">
      <c r="B115" s="203"/>
      <c r="C115" s="203"/>
      <c r="D115" s="189">
        <v>0</v>
      </c>
      <c r="E115" s="107">
        <f t="shared" si="1"/>
        <v>1</v>
      </c>
      <c r="F115" s="155" t="str">
        <f>VLOOKUP(E115,'Radiation Sickness'!$B$5:$F$12,4,TRUE)</f>
        <v>1. Elevated</v>
      </c>
    </row>
    <row r="116" spans="2:6" ht="12.75">
      <c r="B116" s="203"/>
      <c r="C116" s="203"/>
      <c r="D116" s="189">
        <v>0</v>
      </c>
      <c r="E116" s="107">
        <f t="shared" si="1"/>
        <v>1</v>
      </c>
      <c r="F116" s="155" t="str">
        <f>VLOOKUP(E116,'Radiation Sickness'!$B$5:$F$12,4,TRUE)</f>
        <v>1. Elevated</v>
      </c>
    </row>
    <row r="117" spans="2:6" ht="12.75">
      <c r="B117" s="203"/>
      <c r="C117" s="203"/>
      <c r="D117" s="189">
        <v>0</v>
      </c>
      <c r="E117" s="107">
        <f t="shared" si="1"/>
        <v>1</v>
      </c>
      <c r="F117" s="155" t="str">
        <f>VLOOKUP(E117,'Radiation Sickness'!$B$5:$F$12,4,TRUE)</f>
        <v>1. Elevated</v>
      </c>
    </row>
    <row r="118" spans="2:6" ht="12.75">
      <c r="B118" s="203"/>
      <c r="C118" s="203"/>
      <c r="D118" s="189">
        <v>0</v>
      </c>
      <c r="E118" s="107">
        <f t="shared" si="1"/>
        <v>1</v>
      </c>
      <c r="F118" s="155" t="str">
        <f>VLOOKUP(E118,'Radiation Sickness'!$B$5:$F$12,4,TRUE)</f>
        <v>1. Elevated</v>
      </c>
    </row>
    <row r="119" spans="2:6" ht="12.75">
      <c r="B119" s="203"/>
      <c r="C119" s="203"/>
      <c r="D119" s="189">
        <v>0</v>
      </c>
      <c r="E119" s="107">
        <f t="shared" si="1"/>
        <v>1</v>
      </c>
      <c r="F119" s="155" t="str">
        <f>VLOOKUP(E119,'Radiation Sickness'!$B$5:$F$12,4,TRUE)</f>
        <v>1. Elevated</v>
      </c>
    </row>
    <row r="120" spans="2:6" ht="12.75">
      <c r="B120" s="203"/>
      <c r="C120" s="203"/>
      <c r="D120" s="189">
        <v>0</v>
      </c>
      <c r="E120" s="107">
        <f t="shared" si="1"/>
        <v>1</v>
      </c>
      <c r="F120" s="155" t="str">
        <f>VLOOKUP(E120,'Radiation Sickness'!$B$5:$F$12,4,TRUE)</f>
        <v>1. Elevated</v>
      </c>
    </row>
    <row r="121" spans="2:6" ht="12.75">
      <c r="B121" s="203"/>
      <c r="C121" s="203"/>
      <c r="D121" s="189">
        <v>0</v>
      </c>
      <c r="E121" s="107">
        <f t="shared" si="1"/>
        <v>1</v>
      </c>
      <c r="F121" s="155" t="str">
        <f>VLOOKUP(E121,'Radiation Sickness'!$B$5:$F$12,4,TRUE)</f>
        <v>1. Elevated</v>
      </c>
    </row>
    <row r="122" spans="2:6" ht="12.75">
      <c r="B122" s="203"/>
      <c r="C122" s="203"/>
      <c r="D122" s="189">
        <v>0</v>
      </c>
      <c r="E122" s="107">
        <f t="shared" si="1"/>
        <v>1</v>
      </c>
      <c r="F122" s="155" t="str">
        <f>VLOOKUP(E122,'Radiation Sickness'!$B$5:$F$12,4,TRUE)</f>
        <v>1. Elevated</v>
      </c>
    </row>
    <row r="123" spans="2:6" ht="12.75">
      <c r="B123" s="203"/>
      <c r="C123" s="203"/>
      <c r="D123" s="189">
        <v>0</v>
      </c>
      <c r="E123" s="107">
        <f t="shared" si="1"/>
        <v>1</v>
      </c>
      <c r="F123" s="155" t="str">
        <f>VLOOKUP(E123,'Radiation Sickness'!$B$5:$F$12,4,TRUE)</f>
        <v>1. Elevated</v>
      </c>
    </row>
    <row r="124" spans="2:6" ht="12.75">
      <c r="B124" s="203"/>
      <c r="C124" s="203"/>
      <c r="D124" s="189">
        <v>0</v>
      </c>
      <c r="E124" s="107">
        <f t="shared" si="1"/>
        <v>1</v>
      </c>
      <c r="F124" s="155" t="str">
        <f>VLOOKUP(E124,'Radiation Sickness'!$B$5:$F$12,4,TRUE)</f>
        <v>1. Elevated</v>
      </c>
    </row>
    <row r="125" spans="2:6" ht="12.75">
      <c r="B125" s="203"/>
      <c r="C125" s="203"/>
      <c r="D125" s="189">
        <v>0</v>
      </c>
      <c r="E125" s="107">
        <f t="shared" si="1"/>
        <v>1</v>
      </c>
      <c r="F125" s="155" t="str">
        <f>VLOOKUP(E125,'Radiation Sickness'!$B$5:$F$12,4,TRUE)</f>
        <v>1. Elevated</v>
      </c>
    </row>
    <row r="126" spans="2:6" ht="12.75">
      <c r="B126" s="203"/>
      <c r="C126" s="203"/>
      <c r="D126" s="189">
        <v>0</v>
      </c>
      <c r="E126" s="107">
        <f t="shared" si="1"/>
        <v>1</v>
      </c>
      <c r="F126" s="155" t="str">
        <f>VLOOKUP(E126,'Radiation Sickness'!$B$5:$F$12,4,TRUE)</f>
        <v>1. Elevated</v>
      </c>
    </row>
    <row r="127" spans="2:6" ht="12.75">
      <c r="B127" s="203"/>
      <c r="C127" s="203"/>
      <c r="D127" s="189">
        <v>0</v>
      </c>
      <c r="E127" s="107">
        <f t="shared" si="1"/>
        <v>1</v>
      </c>
      <c r="F127" s="155" t="str">
        <f>VLOOKUP(E127,'Radiation Sickness'!$B$5:$F$12,4,TRUE)</f>
        <v>1. Elevated</v>
      </c>
    </row>
    <row r="128" spans="2:6" ht="12.75">
      <c r="B128" s="203"/>
      <c r="C128" s="203"/>
      <c r="D128" s="189">
        <v>0</v>
      </c>
      <c r="E128" s="107">
        <f t="shared" si="1"/>
        <v>1</v>
      </c>
      <c r="F128" s="155" t="str">
        <f>VLOOKUP(E128,'Radiation Sickness'!$B$5:$F$12,4,TRUE)</f>
        <v>1. Elevated</v>
      </c>
    </row>
    <row r="129" spans="2:6" ht="12.75">
      <c r="B129" s="203"/>
      <c r="C129" s="203"/>
      <c r="D129" s="189">
        <v>0</v>
      </c>
      <c r="E129" s="107">
        <f t="shared" si="1"/>
        <v>1</v>
      </c>
      <c r="F129" s="155" t="str">
        <f>VLOOKUP(E129,'Radiation Sickness'!$B$5:$F$12,4,TRUE)</f>
        <v>1. Elevated</v>
      </c>
    </row>
    <row r="130" spans="2:6" ht="12.75">
      <c r="B130" s="203"/>
      <c r="C130" s="203"/>
      <c r="D130" s="189">
        <v>0</v>
      </c>
      <c r="E130" s="107">
        <f t="shared" si="1"/>
        <v>1</v>
      </c>
      <c r="F130" s="155" t="str">
        <f>VLOOKUP(E130,'Radiation Sickness'!$B$5:$F$12,4,TRUE)</f>
        <v>1. Elevated</v>
      </c>
    </row>
    <row r="131" spans="2:6" ht="12.75">
      <c r="B131" s="203"/>
      <c r="C131" s="203"/>
      <c r="D131" s="189">
        <v>0</v>
      </c>
      <c r="E131" s="107">
        <f t="shared" si="1"/>
        <v>1</v>
      </c>
      <c r="F131" s="155" t="str">
        <f>VLOOKUP(E131,'Radiation Sickness'!$B$5:$F$12,4,TRUE)</f>
        <v>1. Elevated</v>
      </c>
    </row>
    <row r="132" spans="2:6" ht="12.75">
      <c r="B132" s="203"/>
      <c r="C132" s="203"/>
      <c r="D132" s="189">
        <v>0</v>
      </c>
      <c r="E132" s="107">
        <f t="shared" si="1"/>
        <v>1</v>
      </c>
      <c r="F132" s="155" t="str">
        <f>VLOOKUP(E132,'Radiation Sickness'!$B$5:$F$12,4,TRUE)</f>
        <v>1. Elevated</v>
      </c>
    </row>
    <row r="133" spans="2:6" ht="12.75">
      <c r="B133" s="203"/>
      <c r="C133" s="203"/>
      <c r="D133" s="189">
        <v>0</v>
      </c>
      <c r="E133" s="107">
        <f t="shared" si="1"/>
        <v>1</v>
      </c>
      <c r="F133" s="155" t="str">
        <f>VLOOKUP(E133,'Radiation Sickness'!$B$5:$F$12,4,TRUE)</f>
        <v>1. Elevated</v>
      </c>
    </row>
    <row r="134" spans="2:6" ht="12.75">
      <c r="B134" s="203"/>
      <c r="C134" s="203"/>
      <c r="D134" s="189">
        <v>0</v>
      </c>
      <c r="E134" s="107">
        <f t="shared" si="1"/>
        <v>1</v>
      </c>
      <c r="F134" s="155" t="str">
        <f>VLOOKUP(E134,'Radiation Sickness'!$B$5:$F$12,4,TRUE)</f>
        <v>1. Elevated</v>
      </c>
    </row>
    <row r="135" spans="2:6" ht="12.75">
      <c r="B135" s="203"/>
      <c r="C135" s="203"/>
      <c r="D135" s="189">
        <v>0</v>
      </c>
      <c r="E135" s="107">
        <f t="shared" si="1"/>
        <v>1</v>
      </c>
      <c r="F135" s="155" t="str">
        <f>VLOOKUP(E135,'Radiation Sickness'!$B$5:$F$12,4,TRUE)</f>
        <v>1. Elevated</v>
      </c>
    </row>
    <row r="136" spans="2:6" ht="12.75">
      <c r="B136" s="203"/>
      <c r="C136" s="203"/>
      <c r="D136" s="189">
        <v>0</v>
      </c>
      <c r="E136" s="107">
        <f t="shared" si="1"/>
        <v>1</v>
      </c>
      <c r="F136" s="155" t="str">
        <f>VLOOKUP(E136,'Radiation Sickness'!$B$5:$F$12,4,TRUE)</f>
        <v>1. Elevated</v>
      </c>
    </row>
    <row r="137" spans="2:6" ht="12.75">
      <c r="B137" s="203"/>
      <c r="C137" s="203"/>
      <c r="D137" s="189">
        <v>0</v>
      </c>
      <c r="E137" s="107">
        <f t="shared" si="1"/>
        <v>1</v>
      </c>
      <c r="F137" s="155" t="str">
        <f>VLOOKUP(E137,'Radiation Sickness'!$B$5:$F$12,4,TRUE)</f>
        <v>1. Elevated</v>
      </c>
    </row>
    <row r="138" spans="2:6" ht="12.75">
      <c r="B138" s="203"/>
      <c r="C138" s="203"/>
      <c r="D138" s="189">
        <v>0</v>
      </c>
      <c r="E138" s="107">
        <f aca="true" t="shared" si="2" ref="E138:E201">E137+D138</f>
        <v>1</v>
      </c>
      <c r="F138" s="155" t="str">
        <f>VLOOKUP(E138,'Radiation Sickness'!$B$5:$F$12,4,TRUE)</f>
        <v>1. Elevated</v>
      </c>
    </row>
    <row r="139" spans="2:6" ht="12.75">
      <c r="B139" s="203"/>
      <c r="C139" s="203"/>
      <c r="D139" s="189">
        <v>0</v>
      </c>
      <c r="E139" s="107">
        <f t="shared" si="2"/>
        <v>1</v>
      </c>
      <c r="F139" s="155" t="str">
        <f>VLOOKUP(E139,'Radiation Sickness'!$B$5:$F$12,4,TRUE)</f>
        <v>1. Elevated</v>
      </c>
    </row>
    <row r="140" spans="2:6" ht="12.75">
      <c r="B140" s="203"/>
      <c r="C140" s="203"/>
      <c r="D140" s="189">
        <v>0</v>
      </c>
      <c r="E140" s="107">
        <f t="shared" si="2"/>
        <v>1</v>
      </c>
      <c r="F140" s="155" t="str">
        <f>VLOOKUP(E140,'Radiation Sickness'!$B$5:$F$12,4,TRUE)</f>
        <v>1. Elevated</v>
      </c>
    </row>
    <row r="141" spans="2:6" ht="12.75">
      <c r="B141" s="203"/>
      <c r="C141" s="203"/>
      <c r="D141" s="189">
        <v>0</v>
      </c>
      <c r="E141" s="107">
        <f t="shared" si="2"/>
        <v>1</v>
      </c>
      <c r="F141" s="155" t="str">
        <f>VLOOKUP(E141,'Radiation Sickness'!$B$5:$F$12,4,TRUE)</f>
        <v>1. Elevated</v>
      </c>
    </row>
    <row r="142" spans="2:6" ht="12.75">
      <c r="B142" s="203"/>
      <c r="C142" s="203"/>
      <c r="D142" s="189">
        <v>0</v>
      </c>
      <c r="E142" s="107">
        <f t="shared" si="2"/>
        <v>1</v>
      </c>
      <c r="F142" s="155" t="str">
        <f>VLOOKUP(E142,'Radiation Sickness'!$B$5:$F$12,4,TRUE)</f>
        <v>1. Elevated</v>
      </c>
    </row>
    <row r="143" spans="2:6" ht="12.75">
      <c r="B143" s="203"/>
      <c r="C143" s="203"/>
      <c r="D143" s="189">
        <v>0</v>
      </c>
      <c r="E143" s="107">
        <f t="shared" si="2"/>
        <v>1</v>
      </c>
      <c r="F143" s="155" t="str">
        <f>VLOOKUP(E143,'Radiation Sickness'!$B$5:$F$12,4,TRUE)</f>
        <v>1. Elevated</v>
      </c>
    </row>
    <row r="144" spans="2:6" ht="12.75">
      <c r="B144" s="203"/>
      <c r="C144" s="203"/>
      <c r="D144" s="189">
        <v>0</v>
      </c>
      <c r="E144" s="107">
        <f t="shared" si="2"/>
        <v>1</v>
      </c>
      <c r="F144" s="155" t="str">
        <f>VLOOKUP(E144,'Radiation Sickness'!$B$5:$F$12,4,TRUE)</f>
        <v>1. Elevated</v>
      </c>
    </row>
    <row r="145" spans="2:6" ht="12.75">
      <c r="B145" s="203"/>
      <c r="C145" s="203"/>
      <c r="D145" s="189">
        <v>0</v>
      </c>
      <c r="E145" s="107">
        <f t="shared" si="2"/>
        <v>1</v>
      </c>
      <c r="F145" s="155" t="str">
        <f>VLOOKUP(E145,'Radiation Sickness'!$B$5:$F$12,4,TRUE)</f>
        <v>1. Elevated</v>
      </c>
    </row>
    <row r="146" spans="2:6" ht="12.75">
      <c r="B146" s="203"/>
      <c r="C146" s="203"/>
      <c r="D146" s="189">
        <v>0</v>
      </c>
      <c r="E146" s="107">
        <f t="shared" si="2"/>
        <v>1</v>
      </c>
      <c r="F146" s="155" t="str">
        <f>VLOOKUP(E146,'Radiation Sickness'!$B$5:$F$12,4,TRUE)</f>
        <v>1. Elevated</v>
      </c>
    </row>
    <row r="147" spans="2:6" ht="12.75">
      <c r="B147" s="203"/>
      <c r="C147" s="203"/>
      <c r="D147" s="189">
        <v>0</v>
      </c>
      <c r="E147" s="107">
        <f t="shared" si="2"/>
        <v>1</v>
      </c>
      <c r="F147" s="155" t="str">
        <f>VLOOKUP(E147,'Radiation Sickness'!$B$5:$F$12,4,TRUE)</f>
        <v>1. Elevated</v>
      </c>
    </row>
    <row r="148" spans="2:6" ht="12.75">
      <c r="B148" s="203"/>
      <c r="C148" s="203"/>
      <c r="D148" s="189">
        <v>0</v>
      </c>
      <c r="E148" s="107">
        <f t="shared" si="2"/>
        <v>1</v>
      </c>
      <c r="F148" s="155" t="str">
        <f>VLOOKUP(E148,'Radiation Sickness'!$B$5:$F$12,4,TRUE)</f>
        <v>1. Elevated</v>
      </c>
    </row>
    <row r="149" spans="2:6" ht="12.75">
      <c r="B149" s="203"/>
      <c r="C149" s="203"/>
      <c r="D149" s="189">
        <v>0</v>
      </c>
      <c r="E149" s="107">
        <f t="shared" si="2"/>
        <v>1</v>
      </c>
      <c r="F149" s="155" t="str">
        <f>VLOOKUP(E149,'Radiation Sickness'!$B$5:$F$12,4,TRUE)</f>
        <v>1. Elevated</v>
      </c>
    </row>
    <row r="150" spans="2:6" ht="12.75">
      <c r="B150" s="203"/>
      <c r="C150" s="203"/>
      <c r="D150" s="189">
        <v>0</v>
      </c>
      <c r="E150" s="107">
        <f t="shared" si="2"/>
        <v>1</v>
      </c>
      <c r="F150" s="155" t="str">
        <f>VLOOKUP(E150,'Radiation Sickness'!$B$5:$F$12,4,TRUE)</f>
        <v>1. Elevated</v>
      </c>
    </row>
    <row r="151" spans="2:6" ht="12.75">
      <c r="B151" s="203"/>
      <c r="C151" s="203"/>
      <c r="D151" s="189">
        <v>0</v>
      </c>
      <c r="E151" s="107">
        <f t="shared" si="2"/>
        <v>1</v>
      </c>
      <c r="F151" s="155" t="str">
        <f>VLOOKUP(E151,'Radiation Sickness'!$B$5:$F$12,4,TRUE)</f>
        <v>1. Elevated</v>
      </c>
    </row>
    <row r="152" spans="2:6" ht="12.75">
      <c r="B152" s="203"/>
      <c r="C152" s="203"/>
      <c r="D152" s="189">
        <v>0</v>
      </c>
      <c r="E152" s="107">
        <f t="shared" si="2"/>
        <v>1</v>
      </c>
      <c r="F152" s="155" t="str">
        <f>VLOOKUP(E152,'Radiation Sickness'!$B$5:$F$12,4,TRUE)</f>
        <v>1. Elevated</v>
      </c>
    </row>
    <row r="153" spans="2:6" ht="12.75">
      <c r="B153" s="203"/>
      <c r="C153" s="203"/>
      <c r="D153" s="189">
        <v>0</v>
      </c>
      <c r="E153" s="107">
        <f t="shared" si="2"/>
        <v>1</v>
      </c>
      <c r="F153" s="155" t="str">
        <f>VLOOKUP(E153,'Radiation Sickness'!$B$5:$F$12,4,TRUE)</f>
        <v>1. Elevated</v>
      </c>
    </row>
    <row r="154" spans="2:6" ht="12.75">
      <c r="B154" s="203"/>
      <c r="C154" s="203"/>
      <c r="D154" s="189">
        <v>0</v>
      </c>
      <c r="E154" s="107">
        <f t="shared" si="2"/>
        <v>1</v>
      </c>
      <c r="F154" s="155" t="str">
        <f>VLOOKUP(E154,'Radiation Sickness'!$B$5:$F$12,4,TRUE)</f>
        <v>1. Elevated</v>
      </c>
    </row>
    <row r="155" spans="2:6" ht="12.75">
      <c r="B155" s="203"/>
      <c r="C155" s="203"/>
      <c r="D155" s="189">
        <v>0</v>
      </c>
      <c r="E155" s="107">
        <f t="shared" si="2"/>
        <v>1</v>
      </c>
      <c r="F155" s="155" t="str">
        <f>VLOOKUP(E155,'Radiation Sickness'!$B$5:$F$12,4,TRUE)</f>
        <v>1. Elevated</v>
      </c>
    </row>
    <row r="156" spans="2:6" ht="12.75">
      <c r="B156" s="203"/>
      <c r="C156" s="203"/>
      <c r="D156" s="189">
        <v>0</v>
      </c>
      <c r="E156" s="107">
        <f t="shared" si="2"/>
        <v>1</v>
      </c>
      <c r="F156" s="155" t="str">
        <f>VLOOKUP(E156,'Radiation Sickness'!$B$5:$F$12,4,TRUE)</f>
        <v>1. Elevated</v>
      </c>
    </row>
    <row r="157" spans="2:6" ht="12.75">
      <c r="B157" s="203"/>
      <c r="C157" s="203"/>
      <c r="D157" s="189">
        <v>0</v>
      </c>
      <c r="E157" s="107">
        <f t="shared" si="2"/>
        <v>1</v>
      </c>
      <c r="F157" s="155" t="str">
        <f>VLOOKUP(E157,'Radiation Sickness'!$B$5:$F$12,4,TRUE)</f>
        <v>1. Elevated</v>
      </c>
    </row>
    <row r="158" spans="2:6" ht="12.75">
      <c r="B158" s="203"/>
      <c r="C158" s="203"/>
      <c r="D158" s="189">
        <v>0</v>
      </c>
      <c r="E158" s="107">
        <f t="shared" si="2"/>
        <v>1</v>
      </c>
      <c r="F158" s="155" t="str">
        <f>VLOOKUP(E158,'Radiation Sickness'!$B$5:$F$12,4,TRUE)</f>
        <v>1. Elevated</v>
      </c>
    </row>
    <row r="159" spans="2:6" ht="12.75">
      <c r="B159" s="203"/>
      <c r="C159" s="203"/>
      <c r="D159" s="189">
        <v>0</v>
      </c>
      <c r="E159" s="107">
        <f t="shared" si="2"/>
        <v>1</v>
      </c>
      <c r="F159" s="155" t="str">
        <f>VLOOKUP(E159,'Radiation Sickness'!$B$5:$F$12,4,TRUE)</f>
        <v>1. Elevated</v>
      </c>
    </row>
    <row r="160" spans="2:6" ht="12.75">
      <c r="B160" s="203"/>
      <c r="C160" s="203"/>
      <c r="D160" s="189">
        <v>0</v>
      </c>
      <c r="E160" s="107">
        <f t="shared" si="2"/>
        <v>1</v>
      </c>
      <c r="F160" s="155" t="str">
        <f>VLOOKUP(E160,'Radiation Sickness'!$B$5:$F$12,4,TRUE)</f>
        <v>1. Elevated</v>
      </c>
    </row>
    <row r="161" spans="2:6" ht="12.75">
      <c r="B161" s="203"/>
      <c r="C161" s="203"/>
      <c r="D161" s="189">
        <v>0</v>
      </c>
      <c r="E161" s="107">
        <f t="shared" si="2"/>
        <v>1</v>
      </c>
      <c r="F161" s="155" t="str">
        <f>VLOOKUP(E161,'Radiation Sickness'!$B$5:$F$12,4,TRUE)</f>
        <v>1. Elevated</v>
      </c>
    </row>
    <row r="162" spans="2:6" ht="12.75">
      <c r="B162" s="203"/>
      <c r="C162" s="203"/>
      <c r="D162" s="189">
        <v>0</v>
      </c>
      <c r="E162" s="107">
        <f t="shared" si="2"/>
        <v>1</v>
      </c>
      <c r="F162" s="155" t="str">
        <f>VLOOKUP(E162,'Radiation Sickness'!$B$5:$F$12,4,TRUE)</f>
        <v>1. Elevated</v>
      </c>
    </row>
    <row r="163" spans="2:6" ht="12.75">
      <c r="B163" s="203"/>
      <c r="C163" s="203"/>
      <c r="D163" s="189">
        <v>0</v>
      </c>
      <c r="E163" s="107">
        <f t="shared" si="2"/>
        <v>1</v>
      </c>
      <c r="F163" s="155" t="str">
        <f>VLOOKUP(E163,'Radiation Sickness'!$B$5:$F$12,4,TRUE)</f>
        <v>1. Elevated</v>
      </c>
    </row>
    <row r="164" spans="2:6" ht="12.75">
      <c r="B164" s="203"/>
      <c r="C164" s="203"/>
      <c r="D164" s="189">
        <v>0</v>
      </c>
      <c r="E164" s="107">
        <f t="shared" si="2"/>
        <v>1</v>
      </c>
      <c r="F164" s="155" t="str">
        <f>VLOOKUP(E164,'Radiation Sickness'!$B$5:$F$12,4,TRUE)</f>
        <v>1. Elevated</v>
      </c>
    </row>
    <row r="165" spans="2:6" ht="12.75">
      <c r="B165" s="203"/>
      <c r="C165" s="203"/>
      <c r="D165" s="189">
        <v>0</v>
      </c>
      <c r="E165" s="107">
        <f t="shared" si="2"/>
        <v>1</v>
      </c>
      <c r="F165" s="155" t="str">
        <f>VLOOKUP(E165,'Radiation Sickness'!$B$5:$F$12,4,TRUE)</f>
        <v>1. Elevated</v>
      </c>
    </row>
    <row r="166" spans="2:6" ht="12.75">
      <c r="B166" s="203"/>
      <c r="C166" s="203"/>
      <c r="D166" s="189">
        <v>0</v>
      </c>
      <c r="E166" s="107">
        <f t="shared" si="2"/>
        <v>1</v>
      </c>
      <c r="F166" s="155" t="str">
        <f>VLOOKUP(E166,'Radiation Sickness'!$B$5:$F$12,4,TRUE)</f>
        <v>1. Elevated</v>
      </c>
    </row>
    <row r="167" spans="2:6" ht="12.75">
      <c r="B167" s="203"/>
      <c r="C167" s="203"/>
      <c r="D167" s="189">
        <v>0</v>
      </c>
      <c r="E167" s="107">
        <f t="shared" si="2"/>
        <v>1</v>
      </c>
      <c r="F167" s="155" t="str">
        <f>VLOOKUP(E167,'Radiation Sickness'!$B$5:$F$12,4,TRUE)</f>
        <v>1. Elevated</v>
      </c>
    </row>
    <row r="168" spans="2:6" ht="12.75">
      <c r="B168" s="203"/>
      <c r="C168" s="203"/>
      <c r="D168" s="189">
        <v>0</v>
      </c>
      <c r="E168" s="107">
        <f t="shared" si="2"/>
        <v>1</v>
      </c>
      <c r="F168" s="155" t="str">
        <f>VLOOKUP(E168,'Radiation Sickness'!$B$5:$F$12,4,TRUE)</f>
        <v>1. Elevated</v>
      </c>
    </row>
    <row r="169" spans="2:6" ht="12.75">
      <c r="B169" s="203"/>
      <c r="C169" s="203"/>
      <c r="D169" s="189">
        <v>0</v>
      </c>
      <c r="E169" s="107">
        <f t="shared" si="2"/>
        <v>1</v>
      </c>
      <c r="F169" s="155" t="str">
        <f>VLOOKUP(E169,'Radiation Sickness'!$B$5:$F$12,4,TRUE)</f>
        <v>1. Elevated</v>
      </c>
    </row>
    <row r="170" spans="2:6" ht="12.75">
      <c r="B170" s="203"/>
      <c r="C170" s="203"/>
      <c r="D170" s="189">
        <v>0</v>
      </c>
      <c r="E170" s="107">
        <f t="shared" si="2"/>
        <v>1</v>
      </c>
      <c r="F170" s="155" t="str">
        <f>VLOOKUP(E170,'Radiation Sickness'!$B$5:$F$12,4,TRUE)</f>
        <v>1. Elevated</v>
      </c>
    </row>
    <row r="171" spans="2:6" ht="12.75">
      <c r="B171" s="203"/>
      <c r="C171" s="203"/>
      <c r="D171" s="189">
        <v>0</v>
      </c>
      <c r="E171" s="107">
        <f t="shared" si="2"/>
        <v>1</v>
      </c>
      <c r="F171" s="155" t="str">
        <f>VLOOKUP(E171,'Radiation Sickness'!$B$5:$F$12,4,TRUE)</f>
        <v>1. Elevated</v>
      </c>
    </row>
    <row r="172" spans="2:6" ht="12.75">
      <c r="B172" s="203"/>
      <c r="C172" s="203"/>
      <c r="D172" s="189">
        <v>0</v>
      </c>
      <c r="E172" s="107">
        <f t="shared" si="2"/>
        <v>1</v>
      </c>
      <c r="F172" s="155" t="str">
        <f>VLOOKUP(E172,'Radiation Sickness'!$B$5:$F$12,4,TRUE)</f>
        <v>1. Elevated</v>
      </c>
    </row>
    <row r="173" spans="2:6" ht="12.75">
      <c r="B173" s="203"/>
      <c r="C173" s="203"/>
      <c r="D173" s="189">
        <v>0</v>
      </c>
      <c r="E173" s="107">
        <f t="shared" si="2"/>
        <v>1</v>
      </c>
      <c r="F173" s="155" t="str">
        <f>VLOOKUP(E173,'Radiation Sickness'!$B$5:$F$12,4,TRUE)</f>
        <v>1. Elevated</v>
      </c>
    </row>
    <row r="174" spans="2:6" ht="12.75">
      <c r="B174" s="203"/>
      <c r="C174" s="203"/>
      <c r="D174" s="189">
        <v>0</v>
      </c>
      <c r="E174" s="107">
        <f t="shared" si="2"/>
        <v>1</v>
      </c>
      <c r="F174" s="155" t="str">
        <f>VLOOKUP(E174,'Radiation Sickness'!$B$5:$F$12,4,TRUE)</f>
        <v>1. Elevated</v>
      </c>
    </row>
    <row r="175" spans="2:6" ht="12.75">
      <c r="B175" s="203"/>
      <c r="C175" s="203"/>
      <c r="D175" s="189">
        <v>0</v>
      </c>
      <c r="E175" s="107">
        <f t="shared" si="2"/>
        <v>1</v>
      </c>
      <c r="F175" s="155" t="str">
        <f>VLOOKUP(E175,'Radiation Sickness'!$B$5:$F$12,4,TRUE)</f>
        <v>1. Elevated</v>
      </c>
    </row>
    <row r="176" spans="2:6" ht="12.75">
      <c r="B176" s="203"/>
      <c r="C176" s="203"/>
      <c r="D176" s="189">
        <v>0</v>
      </c>
      <c r="E176" s="107">
        <f t="shared" si="2"/>
        <v>1</v>
      </c>
      <c r="F176" s="155" t="str">
        <f>VLOOKUP(E176,'Radiation Sickness'!$B$5:$F$12,4,TRUE)</f>
        <v>1. Elevated</v>
      </c>
    </row>
    <row r="177" spans="2:6" ht="12.75">
      <c r="B177" s="203"/>
      <c r="C177" s="203"/>
      <c r="D177" s="189">
        <v>0</v>
      </c>
      <c r="E177" s="107">
        <f t="shared" si="2"/>
        <v>1</v>
      </c>
      <c r="F177" s="155" t="str">
        <f>VLOOKUP(E177,'Radiation Sickness'!$B$5:$F$12,4,TRUE)</f>
        <v>1. Elevated</v>
      </c>
    </row>
    <row r="178" spans="2:6" ht="12.75">
      <c r="B178" s="203"/>
      <c r="C178" s="203"/>
      <c r="D178" s="189">
        <v>0</v>
      </c>
      <c r="E178" s="107">
        <f t="shared" si="2"/>
        <v>1</v>
      </c>
      <c r="F178" s="155" t="str">
        <f>VLOOKUP(E178,'Radiation Sickness'!$B$5:$F$12,4,TRUE)</f>
        <v>1. Elevated</v>
      </c>
    </row>
    <row r="179" spans="2:6" ht="12.75">
      <c r="B179" s="203"/>
      <c r="C179" s="203"/>
      <c r="D179" s="189">
        <v>0</v>
      </c>
      <c r="E179" s="107">
        <f t="shared" si="2"/>
        <v>1</v>
      </c>
      <c r="F179" s="155" t="str">
        <f>VLOOKUP(E179,'Radiation Sickness'!$B$5:$F$12,4,TRUE)</f>
        <v>1. Elevated</v>
      </c>
    </row>
    <row r="180" spans="2:6" ht="12.75">
      <c r="B180" s="203"/>
      <c r="C180" s="203"/>
      <c r="D180" s="189">
        <v>0</v>
      </c>
      <c r="E180" s="107">
        <f t="shared" si="2"/>
        <v>1</v>
      </c>
      <c r="F180" s="155" t="str">
        <f>VLOOKUP(E180,'Radiation Sickness'!$B$5:$F$12,4,TRUE)</f>
        <v>1. Elevated</v>
      </c>
    </row>
    <row r="181" spans="2:6" ht="12.75">
      <c r="B181" s="203"/>
      <c r="C181" s="203"/>
      <c r="D181" s="189">
        <v>0</v>
      </c>
      <c r="E181" s="107">
        <f t="shared" si="2"/>
        <v>1</v>
      </c>
      <c r="F181" s="155" t="str">
        <f>VLOOKUP(E181,'Radiation Sickness'!$B$5:$F$12,4,TRUE)</f>
        <v>1. Elevated</v>
      </c>
    </row>
    <row r="182" spans="2:6" ht="12.75">
      <c r="B182" s="203"/>
      <c r="C182" s="203"/>
      <c r="D182" s="189">
        <v>0</v>
      </c>
      <c r="E182" s="107">
        <f t="shared" si="2"/>
        <v>1</v>
      </c>
      <c r="F182" s="155" t="str">
        <f>VLOOKUP(E182,'Radiation Sickness'!$B$5:$F$12,4,TRUE)</f>
        <v>1. Elevated</v>
      </c>
    </row>
    <row r="183" spans="2:6" ht="12.75">
      <c r="B183" s="203"/>
      <c r="C183" s="203"/>
      <c r="D183" s="189">
        <v>0</v>
      </c>
      <c r="E183" s="107">
        <f t="shared" si="2"/>
        <v>1</v>
      </c>
      <c r="F183" s="155" t="str">
        <f>VLOOKUP(E183,'Radiation Sickness'!$B$5:$F$12,4,TRUE)</f>
        <v>1. Elevated</v>
      </c>
    </row>
    <row r="184" spans="2:6" ht="12.75">
      <c r="B184" s="203"/>
      <c r="C184" s="203"/>
      <c r="D184" s="189">
        <v>0</v>
      </c>
      <c r="E184" s="107">
        <f t="shared" si="2"/>
        <v>1</v>
      </c>
      <c r="F184" s="155" t="str">
        <f>VLOOKUP(E184,'Radiation Sickness'!$B$5:$F$12,4,TRUE)</f>
        <v>1. Elevated</v>
      </c>
    </row>
    <row r="185" spans="2:6" ht="12.75">
      <c r="B185" s="203"/>
      <c r="C185" s="203"/>
      <c r="D185" s="189">
        <v>0</v>
      </c>
      <c r="E185" s="107">
        <f t="shared" si="2"/>
        <v>1</v>
      </c>
      <c r="F185" s="155" t="str">
        <f>VLOOKUP(E185,'Radiation Sickness'!$B$5:$F$12,4,TRUE)</f>
        <v>1. Elevated</v>
      </c>
    </row>
    <row r="186" spans="2:6" ht="12.75">
      <c r="B186" s="203"/>
      <c r="C186" s="203"/>
      <c r="D186" s="189">
        <v>0</v>
      </c>
      <c r="E186" s="107">
        <f t="shared" si="2"/>
        <v>1</v>
      </c>
      <c r="F186" s="155" t="str">
        <f>VLOOKUP(E186,'Radiation Sickness'!$B$5:$F$12,4,TRUE)</f>
        <v>1. Elevated</v>
      </c>
    </row>
    <row r="187" spans="2:6" ht="12.75">
      <c r="B187" s="203"/>
      <c r="C187" s="203"/>
      <c r="D187" s="189">
        <v>0</v>
      </c>
      <c r="E187" s="107">
        <f t="shared" si="2"/>
        <v>1</v>
      </c>
      <c r="F187" s="155" t="str">
        <f>VLOOKUP(E187,'Radiation Sickness'!$B$5:$F$12,4,TRUE)</f>
        <v>1. Elevated</v>
      </c>
    </row>
    <row r="188" spans="2:6" ht="12.75">
      <c r="B188" s="203"/>
      <c r="C188" s="203"/>
      <c r="D188" s="189">
        <v>0</v>
      </c>
      <c r="E188" s="107">
        <f t="shared" si="2"/>
        <v>1</v>
      </c>
      <c r="F188" s="155" t="str">
        <f>VLOOKUP(E188,'Radiation Sickness'!$B$5:$F$12,4,TRUE)</f>
        <v>1. Elevated</v>
      </c>
    </row>
    <row r="189" spans="2:6" ht="12.75">
      <c r="B189" s="203"/>
      <c r="C189" s="203"/>
      <c r="D189" s="189">
        <v>0</v>
      </c>
      <c r="E189" s="107">
        <f t="shared" si="2"/>
        <v>1</v>
      </c>
      <c r="F189" s="155" t="str">
        <f>VLOOKUP(E189,'Radiation Sickness'!$B$5:$F$12,4,TRUE)</f>
        <v>1. Elevated</v>
      </c>
    </row>
    <row r="190" spans="2:6" ht="12.75">
      <c r="B190" s="203"/>
      <c r="C190" s="203"/>
      <c r="D190" s="189">
        <v>0</v>
      </c>
      <c r="E190" s="107">
        <f t="shared" si="2"/>
        <v>1</v>
      </c>
      <c r="F190" s="155" t="str">
        <f>VLOOKUP(E190,'Radiation Sickness'!$B$5:$F$12,4,TRUE)</f>
        <v>1. Elevated</v>
      </c>
    </row>
    <row r="191" spans="2:6" ht="12.75">
      <c r="B191" s="203"/>
      <c r="C191" s="203"/>
      <c r="D191" s="189">
        <v>0</v>
      </c>
      <c r="E191" s="107">
        <f t="shared" si="2"/>
        <v>1</v>
      </c>
      <c r="F191" s="155" t="str">
        <f>VLOOKUP(E191,'Radiation Sickness'!$B$5:$F$12,4,TRUE)</f>
        <v>1. Elevated</v>
      </c>
    </row>
    <row r="192" spans="2:6" ht="12.75">
      <c r="B192" s="203"/>
      <c r="C192" s="203"/>
      <c r="D192" s="189">
        <v>0</v>
      </c>
      <c r="E192" s="107">
        <f t="shared" si="2"/>
        <v>1</v>
      </c>
      <c r="F192" s="155" t="str">
        <f>VLOOKUP(E192,'Radiation Sickness'!$B$5:$F$12,4,TRUE)</f>
        <v>1. Elevated</v>
      </c>
    </row>
    <row r="193" spans="2:6" ht="12.75">
      <c r="B193" s="203"/>
      <c r="C193" s="203"/>
      <c r="D193" s="189">
        <v>0</v>
      </c>
      <c r="E193" s="107">
        <f t="shared" si="2"/>
        <v>1</v>
      </c>
      <c r="F193" s="155" t="str">
        <f>VLOOKUP(E193,'Radiation Sickness'!$B$5:$F$12,4,TRUE)</f>
        <v>1. Elevated</v>
      </c>
    </row>
    <row r="194" spans="2:6" ht="12.75">
      <c r="B194" s="203"/>
      <c r="C194" s="203"/>
      <c r="D194" s="189">
        <v>0</v>
      </c>
      <c r="E194" s="107">
        <f t="shared" si="2"/>
        <v>1</v>
      </c>
      <c r="F194" s="155" t="str">
        <f>VLOOKUP(E194,'Radiation Sickness'!$B$5:$F$12,4,TRUE)</f>
        <v>1. Elevated</v>
      </c>
    </row>
    <row r="195" spans="2:6" ht="12.75">
      <c r="B195" s="203"/>
      <c r="C195" s="203"/>
      <c r="D195" s="189">
        <v>0</v>
      </c>
      <c r="E195" s="107">
        <f t="shared" si="2"/>
        <v>1</v>
      </c>
      <c r="F195" s="155" t="str">
        <f>VLOOKUP(E195,'Radiation Sickness'!$B$5:$F$12,4,TRUE)</f>
        <v>1. Elevated</v>
      </c>
    </row>
    <row r="196" spans="2:6" ht="12.75">
      <c r="B196" s="203"/>
      <c r="C196" s="203"/>
      <c r="D196" s="189">
        <v>0</v>
      </c>
      <c r="E196" s="107">
        <f t="shared" si="2"/>
        <v>1</v>
      </c>
      <c r="F196" s="155" t="str">
        <f>VLOOKUP(E196,'Radiation Sickness'!$B$5:$F$12,4,TRUE)</f>
        <v>1. Elevated</v>
      </c>
    </row>
    <row r="197" spans="2:6" ht="12.75">
      <c r="B197" s="203"/>
      <c r="C197" s="203"/>
      <c r="D197" s="189">
        <v>0</v>
      </c>
      <c r="E197" s="107">
        <f t="shared" si="2"/>
        <v>1</v>
      </c>
      <c r="F197" s="155" t="str">
        <f>VLOOKUP(E197,'Radiation Sickness'!$B$5:$F$12,4,TRUE)</f>
        <v>1. Elevated</v>
      </c>
    </row>
    <row r="198" spans="2:6" ht="12.75">
      <c r="B198" s="203"/>
      <c r="C198" s="203"/>
      <c r="D198" s="189">
        <v>0</v>
      </c>
      <c r="E198" s="107">
        <f t="shared" si="2"/>
        <v>1</v>
      </c>
      <c r="F198" s="155" t="str">
        <f>VLOOKUP(E198,'Radiation Sickness'!$B$5:$F$12,4,TRUE)</f>
        <v>1. Elevated</v>
      </c>
    </row>
    <row r="199" spans="2:6" ht="12.75">
      <c r="B199" s="203"/>
      <c r="C199" s="203"/>
      <c r="D199" s="189">
        <v>0</v>
      </c>
      <c r="E199" s="107">
        <f t="shared" si="2"/>
        <v>1</v>
      </c>
      <c r="F199" s="155" t="str">
        <f>VLOOKUP(E199,'Radiation Sickness'!$B$5:$F$12,4,TRUE)</f>
        <v>1. Elevated</v>
      </c>
    </row>
    <row r="200" spans="2:6" ht="12.75">
      <c r="B200" s="203"/>
      <c r="C200" s="203"/>
      <c r="D200" s="189">
        <v>0</v>
      </c>
      <c r="E200" s="107">
        <f t="shared" si="2"/>
        <v>1</v>
      </c>
      <c r="F200" s="155" t="str">
        <f>VLOOKUP(E200,'Radiation Sickness'!$B$5:$F$12,4,TRUE)</f>
        <v>1. Elevated</v>
      </c>
    </row>
    <row r="201" spans="2:6" ht="12.75">
      <c r="B201" s="203"/>
      <c r="C201" s="203"/>
      <c r="D201" s="189">
        <v>0</v>
      </c>
      <c r="E201" s="107">
        <f t="shared" si="2"/>
        <v>1</v>
      </c>
      <c r="F201" s="155" t="str">
        <f>VLOOKUP(E201,'Radiation Sickness'!$B$5:$F$12,4,TRUE)</f>
        <v>1. Elevated</v>
      </c>
    </row>
    <row r="202" spans="2:6" ht="12.75">
      <c r="B202" s="203"/>
      <c r="C202" s="203"/>
      <c r="D202" s="189">
        <v>0</v>
      </c>
      <c r="E202" s="107">
        <f aca="true" t="shared" si="3" ref="E202:E241">E201+D202</f>
        <v>1</v>
      </c>
      <c r="F202" s="155" t="str">
        <f>VLOOKUP(E202,'Radiation Sickness'!$B$5:$F$12,4,TRUE)</f>
        <v>1. Elevated</v>
      </c>
    </row>
    <row r="203" spans="2:6" ht="12.75">
      <c r="B203" s="203"/>
      <c r="C203" s="203"/>
      <c r="D203" s="189">
        <v>0</v>
      </c>
      <c r="E203" s="107">
        <f t="shared" si="3"/>
        <v>1</v>
      </c>
      <c r="F203" s="155" t="str">
        <f>VLOOKUP(E203,'Radiation Sickness'!$B$5:$F$12,4,TRUE)</f>
        <v>1. Elevated</v>
      </c>
    </row>
    <row r="204" spans="2:6" ht="12.75">
      <c r="B204" s="203"/>
      <c r="C204" s="203"/>
      <c r="D204" s="189">
        <v>0</v>
      </c>
      <c r="E204" s="107">
        <f t="shared" si="3"/>
        <v>1</v>
      </c>
      <c r="F204" s="155" t="str">
        <f>VLOOKUP(E204,'Radiation Sickness'!$B$5:$F$12,4,TRUE)</f>
        <v>1. Elevated</v>
      </c>
    </row>
    <row r="205" spans="2:6" ht="12.75">
      <c r="B205" s="203"/>
      <c r="C205" s="203"/>
      <c r="D205" s="189">
        <v>0</v>
      </c>
      <c r="E205" s="107">
        <f t="shared" si="3"/>
        <v>1</v>
      </c>
      <c r="F205" s="155" t="str">
        <f>VLOOKUP(E205,'Radiation Sickness'!$B$5:$F$12,4,TRUE)</f>
        <v>1. Elevated</v>
      </c>
    </row>
    <row r="206" spans="2:6" ht="12.75">
      <c r="B206" s="203"/>
      <c r="C206" s="203"/>
      <c r="D206" s="189">
        <v>0</v>
      </c>
      <c r="E206" s="107">
        <f t="shared" si="3"/>
        <v>1</v>
      </c>
      <c r="F206" s="155" t="str">
        <f>VLOOKUP(E206,'Radiation Sickness'!$B$5:$F$12,4,TRUE)</f>
        <v>1. Elevated</v>
      </c>
    </row>
    <row r="207" spans="2:6" ht="12.75">
      <c r="B207" s="203"/>
      <c r="C207" s="203"/>
      <c r="D207" s="189">
        <v>0</v>
      </c>
      <c r="E207" s="107">
        <f t="shared" si="3"/>
        <v>1</v>
      </c>
      <c r="F207" s="155" t="str">
        <f>VLOOKUP(E207,'Radiation Sickness'!$B$5:$F$12,4,TRUE)</f>
        <v>1. Elevated</v>
      </c>
    </row>
    <row r="208" spans="2:6" ht="12.75">
      <c r="B208" s="203"/>
      <c r="C208" s="203"/>
      <c r="D208" s="189">
        <v>0</v>
      </c>
      <c r="E208" s="107">
        <f t="shared" si="3"/>
        <v>1</v>
      </c>
      <c r="F208" s="155" t="str">
        <f>VLOOKUP(E208,'Radiation Sickness'!$B$5:$F$12,4,TRUE)</f>
        <v>1. Elevated</v>
      </c>
    </row>
    <row r="209" spans="2:6" ht="12.75">
      <c r="B209" s="203"/>
      <c r="C209" s="203"/>
      <c r="D209" s="189">
        <v>0</v>
      </c>
      <c r="E209" s="107">
        <f aca="true" t="shared" si="4" ref="E209:E223">E208+D209</f>
        <v>1</v>
      </c>
      <c r="F209" s="155" t="str">
        <f>VLOOKUP(E209,'Radiation Sickness'!$B$5:$F$12,4,TRUE)</f>
        <v>1. Elevated</v>
      </c>
    </row>
    <row r="210" spans="2:6" ht="12.75">
      <c r="B210" s="203"/>
      <c r="C210" s="203"/>
      <c r="D210" s="189">
        <v>0</v>
      </c>
      <c r="E210" s="107">
        <f t="shared" si="4"/>
        <v>1</v>
      </c>
      <c r="F210" s="155" t="str">
        <f>VLOOKUP(E210,'Radiation Sickness'!$B$5:$F$12,4,TRUE)</f>
        <v>1. Elevated</v>
      </c>
    </row>
    <row r="211" spans="2:6" ht="12.75">
      <c r="B211" s="203"/>
      <c r="C211" s="203"/>
      <c r="D211" s="189">
        <v>0</v>
      </c>
      <c r="E211" s="107">
        <f t="shared" si="4"/>
        <v>1</v>
      </c>
      <c r="F211" s="155" t="str">
        <f>VLOOKUP(E211,'Radiation Sickness'!$B$5:$F$12,4,TRUE)</f>
        <v>1. Elevated</v>
      </c>
    </row>
    <row r="212" spans="2:6" ht="12.75">
      <c r="B212" s="203"/>
      <c r="C212" s="203"/>
      <c r="D212" s="189">
        <v>0</v>
      </c>
      <c r="E212" s="107">
        <f t="shared" si="4"/>
        <v>1</v>
      </c>
      <c r="F212" s="155" t="str">
        <f>VLOOKUP(E212,'Radiation Sickness'!$B$5:$F$12,4,TRUE)</f>
        <v>1. Elevated</v>
      </c>
    </row>
    <row r="213" spans="2:6" ht="12.75">
      <c r="B213" s="203"/>
      <c r="C213" s="203"/>
      <c r="D213" s="189">
        <v>0</v>
      </c>
      <c r="E213" s="107">
        <f t="shared" si="4"/>
        <v>1</v>
      </c>
      <c r="F213" s="155" t="str">
        <f>VLOOKUP(E213,'Radiation Sickness'!$B$5:$F$12,4,TRUE)</f>
        <v>1. Elevated</v>
      </c>
    </row>
    <row r="214" spans="2:6" ht="12.75">
      <c r="B214" s="203"/>
      <c r="C214" s="203"/>
      <c r="D214" s="189">
        <v>0</v>
      </c>
      <c r="E214" s="107">
        <f t="shared" si="4"/>
        <v>1</v>
      </c>
      <c r="F214" s="155" t="str">
        <f>VLOOKUP(E214,'Radiation Sickness'!$B$5:$F$12,4,TRUE)</f>
        <v>1. Elevated</v>
      </c>
    </row>
    <row r="215" spans="2:6" ht="12.75">
      <c r="B215" s="203"/>
      <c r="C215" s="203"/>
      <c r="D215" s="189">
        <v>0</v>
      </c>
      <c r="E215" s="107">
        <f t="shared" si="4"/>
        <v>1</v>
      </c>
      <c r="F215" s="155" t="str">
        <f>VLOOKUP(E215,'Radiation Sickness'!$B$5:$F$12,4,TRUE)</f>
        <v>1. Elevated</v>
      </c>
    </row>
    <row r="216" spans="2:6" ht="12.75">
      <c r="B216" s="203"/>
      <c r="C216" s="203"/>
      <c r="D216" s="189">
        <v>0</v>
      </c>
      <c r="E216" s="107">
        <f t="shared" si="4"/>
        <v>1</v>
      </c>
      <c r="F216" s="155" t="str">
        <f>VLOOKUP(E216,'Radiation Sickness'!$B$5:$F$12,4,TRUE)</f>
        <v>1. Elevated</v>
      </c>
    </row>
    <row r="217" spans="2:6" ht="12.75">
      <c r="B217" s="203"/>
      <c r="C217" s="203"/>
      <c r="D217" s="189">
        <v>0</v>
      </c>
      <c r="E217" s="107">
        <f t="shared" si="4"/>
        <v>1</v>
      </c>
      <c r="F217" s="155" t="str">
        <f>VLOOKUP(E217,'Radiation Sickness'!$B$5:$F$12,4,TRUE)</f>
        <v>1. Elevated</v>
      </c>
    </row>
    <row r="218" spans="2:6" ht="12.75">
      <c r="B218" s="203"/>
      <c r="C218" s="203"/>
      <c r="D218" s="189">
        <v>0</v>
      </c>
      <c r="E218" s="107">
        <f t="shared" si="4"/>
        <v>1</v>
      </c>
      <c r="F218" s="155" t="str">
        <f>VLOOKUP(E218,'Radiation Sickness'!$B$5:$F$12,4,TRUE)</f>
        <v>1. Elevated</v>
      </c>
    </row>
    <row r="219" spans="2:6" ht="12.75">
      <c r="B219" s="203"/>
      <c r="C219" s="203"/>
      <c r="D219" s="189">
        <v>0</v>
      </c>
      <c r="E219" s="107">
        <f t="shared" si="4"/>
        <v>1</v>
      </c>
      <c r="F219" s="155" t="str">
        <f>VLOOKUP(E219,'Radiation Sickness'!$B$5:$F$12,4,TRUE)</f>
        <v>1. Elevated</v>
      </c>
    </row>
    <row r="220" spans="2:6" ht="12.75">
      <c r="B220" s="203"/>
      <c r="C220" s="203"/>
      <c r="D220" s="189">
        <v>0</v>
      </c>
      <c r="E220" s="107">
        <f t="shared" si="4"/>
        <v>1</v>
      </c>
      <c r="F220" s="155" t="str">
        <f>VLOOKUP(E220,'Radiation Sickness'!$B$5:$F$12,4,TRUE)</f>
        <v>1. Elevated</v>
      </c>
    </row>
    <row r="221" spans="2:6" ht="12.75">
      <c r="B221" s="203"/>
      <c r="C221" s="203"/>
      <c r="D221" s="189">
        <v>0</v>
      </c>
      <c r="E221" s="107">
        <f t="shared" si="4"/>
        <v>1</v>
      </c>
      <c r="F221" s="155" t="str">
        <f>VLOOKUP(E221,'Radiation Sickness'!$B$5:$F$12,4,TRUE)</f>
        <v>1. Elevated</v>
      </c>
    </row>
    <row r="222" spans="2:6" ht="12.75">
      <c r="B222" s="203"/>
      <c r="C222" s="203"/>
      <c r="D222" s="189">
        <v>0</v>
      </c>
      <c r="E222" s="107">
        <f t="shared" si="4"/>
        <v>1</v>
      </c>
      <c r="F222" s="155" t="str">
        <f>VLOOKUP(E222,'Radiation Sickness'!$B$5:$F$12,4,TRUE)</f>
        <v>1. Elevated</v>
      </c>
    </row>
    <row r="223" spans="2:6" ht="12.75">
      <c r="B223" s="203"/>
      <c r="C223" s="203"/>
      <c r="D223" s="189">
        <v>0</v>
      </c>
      <c r="E223" s="107">
        <f t="shared" si="4"/>
        <v>1</v>
      </c>
      <c r="F223" s="155" t="str">
        <f>VLOOKUP(E223,'Radiation Sickness'!$B$5:$F$12,4,TRUE)</f>
        <v>1. Elevated</v>
      </c>
    </row>
    <row r="224" spans="2:6" ht="12.75">
      <c r="B224" s="203"/>
      <c r="C224" s="203"/>
      <c r="D224" s="189">
        <v>0</v>
      </c>
      <c r="E224" s="107">
        <f t="shared" si="3"/>
        <v>1</v>
      </c>
      <c r="F224" s="155" t="str">
        <f>VLOOKUP(E224,'Radiation Sickness'!$B$5:$F$12,4,TRUE)</f>
        <v>1. Elevated</v>
      </c>
    </row>
    <row r="225" spans="2:6" ht="12.75">
      <c r="B225" s="203"/>
      <c r="C225" s="203"/>
      <c r="D225" s="189">
        <v>0</v>
      </c>
      <c r="E225" s="107">
        <f t="shared" si="3"/>
        <v>1</v>
      </c>
      <c r="F225" s="155" t="str">
        <f>VLOOKUP(E225,'Radiation Sickness'!$B$5:$F$12,4,TRUE)</f>
        <v>1. Elevated</v>
      </c>
    </row>
    <row r="226" spans="2:6" ht="12.75">
      <c r="B226" s="203"/>
      <c r="C226" s="203"/>
      <c r="D226" s="189">
        <v>0</v>
      </c>
      <c r="E226" s="107">
        <f t="shared" si="3"/>
        <v>1</v>
      </c>
      <c r="F226" s="155" t="str">
        <f>VLOOKUP(E226,'Radiation Sickness'!$B$5:$F$12,4,TRUE)</f>
        <v>1. Elevated</v>
      </c>
    </row>
    <row r="227" spans="2:6" ht="12.75">
      <c r="B227" s="203"/>
      <c r="C227" s="203"/>
      <c r="D227" s="189">
        <v>0</v>
      </c>
      <c r="E227" s="107">
        <f t="shared" si="3"/>
        <v>1</v>
      </c>
      <c r="F227" s="155" t="str">
        <f>VLOOKUP(E227,'Radiation Sickness'!$B$5:$F$12,4,TRUE)</f>
        <v>1. Elevated</v>
      </c>
    </row>
    <row r="228" spans="2:6" ht="12.75">
      <c r="B228" s="203"/>
      <c r="C228" s="203"/>
      <c r="D228" s="189">
        <v>0</v>
      </c>
      <c r="E228" s="107">
        <f t="shared" si="3"/>
        <v>1</v>
      </c>
      <c r="F228" s="155" t="str">
        <f>VLOOKUP(E228,'Radiation Sickness'!$B$5:$F$12,4,TRUE)</f>
        <v>1. Elevated</v>
      </c>
    </row>
    <row r="229" spans="2:6" ht="12.75">
      <c r="B229" s="203"/>
      <c r="C229" s="203"/>
      <c r="D229" s="189">
        <v>0</v>
      </c>
      <c r="E229" s="107">
        <f t="shared" si="3"/>
        <v>1</v>
      </c>
      <c r="F229" s="155" t="str">
        <f>VLOOKUP(E229,'Radiation Sickness'!$B$5:$F$12,4,TRUE)</f>
        <v>1. Elevated</v>
      </c>
    </row>
    <row r="230" spans="2:6" ht="12.75">
      <c r="B230" s="203"/>
      <c r="C230" s="203"/>
      <c r="D230" s="189">
        <v>0</v>
      </c>
      <c r="E230" s="107">
        <f t="shared" si="3"/>
        <v>1</v>
      </c>
      <c r="F230" s="155" t="str">
        <f>VLOOKUP(E230,'Radiation Sickness'!$B$5:$F$12,4,TRUE)</f>
        <v>1. Elevated</v>
      </c>
    </row>
    <row r="231" spans="2:6" ht="12.75">
      <c r="B231" s="203"/>
      <c r="C231" s="203"/>
      <c r="D231" s="189">
        <v>0</v>
      </c>
      <c r="E231" s="107">
        <f t="shared" si="3"/>
        <v>1</v>
      </c>
      <c r="F231" s="155" t="str">
        <f>VLOOKUP(E231,'Radiation Sickness'!$B$5:$F$12,4,TRUE)</f>
        <v>1. Elevated</v>
      </c>
    </row>
    <row r="232" spans="2:6" ht="12.75">
      <c r="B232" s="203"/>
      <c r="C232" s="203"/>
      <c r="D232" s="189">
        <v>0</v>
      </c>
      <c r="E232" s="107">
        <f t="shared" si="3"/>
        <v>1</v>
      </c>
      <c r="F232" s="155" t="str">
        <f>VLOOKUP(E232,'Radiation Sickness'!$B$5:$F$12,4,TRUE)</f>
        <v>1. Elevated</v>
      </c>
    </row>
    <row r="233" spans="2:6" ht="12.75">
      <c r="B233" s="203"/>
      <c r="C233" s="203"/>
      <c r="D233" s="189">
        <v>0</v>
      </c>
      <c r="E233" s="107">
        <f t="shared" si="3"/>
        <v>1</v>
      </c>
      <c r="F233" s="155" t="str">
        <f>VLOOKUP(E233,'Radiation Sickness'!$B$5:$F$12,4,TRUE)</f>
        <v>1. Elevated</v>
      </c>
    </row>
    <row r="234" spans="2:6" ht="12.75">
      <c r="B234" s="203"/>
      <c r="C234" s="203"/>
      <c r="D234" s="189">
        <v>0</v>
      </c>
      <c r="E234" s="107">
        <f t="shared" si="3"/>
        <v>1</v>
      </c>
      <c r="F234" s="155" t="str">
        <f>VLOOKUP(E234,'Radiation Sickness'!$B$5:$F$12,4,TRUE)</f>
        <v>1. Elevated</v>
      </c>
    </row>
    <row r="235" spans="2:6" ht="12.75">
      <c r="B235" s="203"/>
      <c r="C235" s="203"/>
      <c r="D235" s="189">
        <v>0</v>
      </c>
      <c r="E235" s="107">
        <f t="shared" si="3"/>
        <v>1</v>
      </c>
      <c r="F235" s="155" t="str">
        <f>VLOOKUP(E235,'Radiation Sickness'!$B$5:$F$12,4,TRUE)</f>
        <v>1. Elevated</v>
      </c>
    </row>
    <row r="236" spans="2:6" ht="12.75">
      <c r="B236" s="203"/>
      <c r="C236" s="203"/>
      <c r="D236" s="189">
        <v>0</v>
      </c>
      <c r="E236" s="107">
        <f t="shared" si="3"/>
        <v>1</v>
      </c>
      <c r="F236" s="155" t="str">
        <f>VLOOKUP(E236,'Radiation Sickness'!$B$5:$F$12,4,TRUE)</f>
        <v>1. Elevated</v>
      </c>
    </row>
    <row r="237" spans="2:6" ht="12.75">
      <c r="B237" s="203"/>
      <c r="C237" s="203"/>
      <c r="D237" s="189">
        <v>0</v>
      </c>
      <c r="E237" s="107">
        <f t="shared" si="3"/>
        <v>1</v>
      </c>
      <c r="F237" s="155" t="str">
        <f>VLOOKUP(E237,'Radiation Sickness'!$B$5:$F$12,4,TRUE)</f>
        <v>1. Elevated</v>
      </c>
    </row>
    <row r="238" spans="2:6" ht="12.75">
      <c r="B238" s="203"/>
      <c r="C238" s="203"/>
      <c r="D238" s="189">
        <v>0</v>
      </c>
      <c r="E238" s="107">
        <f t="shared" si="3"/>
        <v>1</v>
      </c>
      <c r="F238" s="155" t="str">
        <f>VLOOKUP(E238,'Radiation Sickness'!$B$5:$F$12,4,TRUE)</f>
        <v>1. Elevated</v>
      </c>
    </row>
    <row r="239" spans="2:6" ht="12.75">
      <c r="B239" s="203"/>
      <c r="C239" s="203"/>
      <c r="D239" s="189">
        <v>0</v>
      </c>
      <c r="E239" s="107">
        <f t="shared" si="3"/>
        <v>1</v>
      </c>
      <c r="F239" s="155" t="str">
        <f>VLOOKUP(E239,'Radiation Sickness'!$B$5:$F$12,4,TRUE)</f>
        <v>1. Elevated</v>
      </c>
    </row>
    <row r="240" spans="2:6" ht="12.75">
      <c r="B240" s="203"/>
      <c r="C240" s="203"/>
      <c r="D240" s="189">
        <v>0</v>
      </c>
      <c r="E240" s="107">
        <f t="shared" si="3"/>
        <v>1</v>
      </c>
      <c r="F240" s="155" t="str">
        <f>VLOOKUP(E240,'Radiation Sickness'!$B$5:$F$12,4,TRUE)</f>
        <v>1. Elevated</v>
      </c>
    </row>
    <row r="241" spans="2:6" ht="12.75">
      <c r="B241" s="203"/>
      <c r="C241" s="203"/>
      <c r="D241" s="189">
        <v>0</v>
      </c>
      <c r="E241" s="107">
        <f t="shared" si="3"/>
        <v>1</v>
      </c>
      <c r="F241" s="155" t="str">
        <f>VLOOKUP(E241,'Radiation Sickness'!$B$5:$F$12,4,TRUE)</f>
        <v>1. Elevated</v>
      </c>
    </row>
    <row r="242" spans="2:6" ht="12.75">
      <c r="B242" s="203"/>
      <c r="C242" s="203"/>
      <c r="D242" s="189">
        <v>0</v>
      </c>
      <c r="E242" s="107">
        <f aca="true" t="shared" si="5" ref="E242:E250">E241+D242</f>
        <v>1</v>
      </c>
      <c r="F242" s="155" t="str">
        <f>VLOOKUP(E242,'Radiation Sickness'!$B$5:$F$12,4,TRUE)</f>
        <v>1. Elevated</v>
      </c>
    </row>
    <row r="243" spans="2:6" ht="12.75">
      <c r="B243" s="203"/>
      <c r="C243" s="203"/>
      <c r="D243" s="189">
        <v>0</v>
      </c>
      <c r="E243" s="107">
        <f t="shared" si="5"/>
        <v>1</v>
      </c>
      <c r="F243" s="155" t="str">
        <f>VLOOKUP(E243,'Radiation Sickness'!$B$5:$F$12,4,TRUE)</f>
        <v>1. Elevated</v>
      </c>
    </row>
    <row r="244" spans="2:6" ht="12.75">
      <c r="B244" s="203"/>
      <c r="C244" s="203"/>
      <c r="D244" s="189">
        <v>0</v>
      </c>
      <c r="E244" s="107">
        <f t="shared" si="5"/>
        <v>1</v>
      </c>
      <c r="F244" s="155" t="str">
        <f>VLOOKUP(E244,'Radiation Sickness'!$B$5:$F$12,4,TRUE)</f>
        <v>1. Elevated</v>
      </c>
    </row>
    <row r="245" spans="2:6" ht="12.75">
      <c r="B245" s="203"/>
      <c r="C245" s="203"/>
      <c r="D245" s="189">
        <v>0</v>
      </c>
      <c r="E245" s="107">
        <f t="shared" si="5"/>
        <v>1</v>
      </c>
      <c r="F245" s="155" t="str">
        <f>VLOOKUP(E245,'Radiation Sickness'!$B$5:$F$12,4,TRUE)</f>
        <v>1. Elevated</v>
      </c>
    </row>
    <row r="246" spans="2:6" ht="12.75">
      <c r="B246" s="203"/>
      <c r="C246" s="203"/>
      <c r="D246" s="189">
        <v>0</v>
      </c>
      <c r="E246" s="107">
        <f t="shared" si="5"/>
        <v>1</v>
      </c>
      <c r="F246" s="155" t="str">
        <f>VLOOKUP(E246,'Radiation Sickness'!$B$5:$F$12,4,TRUE)</f>
        <v>1. Elevated</v>
      </c>
    </row>
    <row r="247" spans="2:6" ht="12.75">
      <c r="B247" s="203"/>
      <c r="C247" s="203"/>
      <c r="D247" s="189">
        <v>0</v>
      </c>
      <c r="E247" s="107">
        <f t="shared" si="5"/>
        <v>1</v>
      </c>
      <c r="F247" s="155" t="str">
        <f>VLOOKUP(E247,'Radiation Sickness'!$B$5:$F$12,4,TRUE)</f>
        <v>1. Elevated</v>
      </c>
    </row>
    <row r="248" spans="2:6" ht="12.75">
      <c r="B248" s="203"/>
      <c r="C248" s="203"/>
      <c r="D248" s="189">
        <v>0</v>
      </c>
      <c r="E248" s="107">
        <f t="shared" si="5"/>
        <v>1</v>
      </c>
      <c r="F248" s="155" t="str">
        <f>VLOOKUP(E248,'Radiation Sickness'!$B$5:$F$12,4,TRUE)</f>
        <v>1. Elevated</v>
      </c>
    </row>
    <row r="249" spans="2:6" ht="12.75">
      <c r="B249" s="203"/>
      <c r="C249" s="203"/>
      <c r="D249" s="189">
        <v>0</v>
      </c>
      <c r="E249" s="107">
        <f t="shared" si="5"/>
        <v>1</v>
      </c>
      <c r="F249" s="155" t="str">
        <f>VLOOKUP(E249,'Radiation Sickness'!$B$5:$F$12,4,TRUE)</f>
        <v>1. Elevated</v>
      </c>
    </row>
    <row r="250" spans="2:6" ht="12.75">
      <c r="B250" s="203"/>
      <c r="C250" s="203"/>
      <c r="D250" s="189">
        <v>0</v>
      </c>
      <c r="E250" s="107">
        <f t="shared" si="5"/>
        <v>1</v>
      </c>
      <c r="F250" s="155" t="str">
        <f>VLOOKUP(E250,'Radiation Sickness'!$B$5:$F$12,4,TRUE)</f>
        <v>1. Elevated</v>
      </c>
    </row>
    <row r="251" ht="12.75">
      <c r="F251" s="155"/>
    </row>
    <row r="252" ht="12.75">
      <c r="F252" s="155"/>
    </row>
    <row r="253" ht="12.75">
      <c r="F253" s="155"/>
    </row>
    <row r="254" ht="12.75">
      <c r="F254" s="155"/>
    </row>
    <row r="255" ht="12.75">
      <c r="F255" s="155"/>
    </row>
    <row r="256" ht="12.75">
      <c r="F256" s="155"/>
    </row>
    <row r="257" ht="12.75">
      <c r="F257" s="155"/>
    </row>
    <row r="258" ht="12.75">
      <c r="F258" s="155"/>
    </row>
    <row r="259" ht="12.75">
      <c r="F259" s="155"/>
    </row>
    <row r="260" ht="12.75">
      <c r="F260" s="155"/>
    </row>
    <row r="261" ht="12.75">
      <c r="F261" s="155"/>
    </row>
  </sheetData>
  <sheetProtection password="A141" sheet="1" objects="1" scenarios="1"/>
  <conditionalFormatting sqref="F9:F250">
    <cfRule type="expression" priority="1" dxfId="7" stopIfTrue="1">
      <formula>LEFT(F9,1)="2"</formula>
    </cfRule>
    <cfRule type="expression" priority="2" dxfId="8" stopIfTrue="1">
      <formula>LEFT(F9,1)="3"</formula>
    </cfRule>
    <cfRule type="expression" priority="3" dxfId="9" stopIfTrue="1">
      <formula>LEFT(F9,1)&gt;="4"</formula>
    </cfRule>
  </conditionalFormatting>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G250"/>
  <sheetViews>
    <sheetView workbookViewId="0" topLeftCell="A1">
      <pane ySplit="2865" topLeftCell="BM9" activePane="bottomLeft" state="split"/>
      <selection pane="topLeft" activeCell="B3" sqref="B3"/>
      <selection pane="bottomLeft" activeCell="C11" sqref="C11"/>
    </sheetView>
  </sheetViews>
  <sheetFormatPr defaultColWidth="9.140625" defaultRowHeight="12.75"/>
  <cols>
    <col min="1" max="1" width="17.57421875" style="2" customWidth="1"/>
    <col min="2" max="2" width="11.28125" style="2" customWidth="1"/>
    <col min="3" max="3" width="9.140625" style="2" customWidth="1"/>
    <col min="4" max="4" width="11.57421875" style="3" customWidth="1"/>
    <col min="5" max="5" width="9.8515625" style="107" customWidth="1"/>
    <col min="6" max="6" width="26.28125" style="2" bestFit="1" customWidth="1"/>
    <col min="7" max="7" width="47.421875" style="100" customWidth="1"/>
    <col min="8" max="16384" width="9.140625" style="2" customWidth="1"/>
  </cols>
  <sheetData>
    <row r="1" ht="18.75">
      <c r="A1" s="1" t="s">
        <v>133</v>
      </c>
    </row>
    <row r="2" ht="18.75">
      <c r="A2" s="1"/>
    </row>
    <row r="3" spans="1:7" s="97" customFormat="1" ht="22.5">
      <c r="A3" s="97" t="s">
        <v>131</v>
      </c>
      <c r="B3" s="111" t="s">
        <v>51</v>
      </c>
      <c r="D3" s="98"/>
      <c r="E3" s="108" t="s">
        <v>132</v>
      </c>
      <c r="F3" s="99" t="s">
        <v>52</v>
      </c>
      <c r="G3" s="101"/>
    </row>
    <row r="4" spans="1:7" s="96" customFormat="1" ht="18.75">
      <c r="A4" s="1" t="str">
        <f>'Individual Logs'!B7</f>
        <v>Sarah2</v>
      </c>
      <c r="B4" s="1">
        <f>'Individual Logs'!C7</f>
        <v>33</v>
      </c>
      <c r="D4" s="95"/>
      <c r="E4" s="106">
        <f>E52</f>
        <v>1</v>
      </c>
      <c r="F4" s="105" t="str">
        <f>F202</f>
        <v>1. Elevated</v>
      </c>
      <c r="G4" s="102"/>
    </row>
    <row r="6" spans="1:3" ht="12.75">
      <c r="A6" s="2" t="s">
        <v>57</v>
      </c>
      <c r="B6" s="146" t="s">
        <v>164</v>
      </c>
      <c r="C6" s="69"/>
    </row>
    <row r="7" spans="1:7" ht="12.75">
      <c r="A7" s="144">
        <f ca="1">TODAY()</f>
        <v>38100</v>
      </c>
      <c r="B7" s="145">
        <f>DMAX(B9:B227,1,B9:B227)</f>
        <v>0</v>
      </c>
      <c r="C7" s="150" t="e">
        <f>VLOOKUP(B7,B9:C227,2,FALSE)</f>
        <v>#N/A</v>
      </c>
      <c r="D7" s="94"/>
      <c r="E7" s="109" t="s">
        <v>55</v>
      </c>
      <c r="F7" s="66"/>
      <c r="G7" s="103"/>
    </row>
    <row r="8" spans="2:7" ht="12.75">
      <c r="B8" s="62" t="s">
        <v>29</v>
      </c>
      <c r="C8" s="62" t="s">
        <v>30</v>
      </c>
      <c r="D8" s="63" t="s">
        <v>58</v>
      </c>
      <c r="E8" s="110" t="s">
        <v>1</v>
      </c>
      <c r="F8" s="62" t="s">
        <v>52</v>
      </c>
      <c r="G8" s="104" t="s">
        <v>56</v>
      </c>
    </row>
    <row r="9" spans="1:6" ht="12.75">
      <c r="A9" s="46" t="s">
        <v>59</v>
      </c>
      <c r="B9" s="201">
        <v>38100</v>
      </c>
      <c r="C9" s="202">
        <v>0.5833333333333334</v>
      </c>
      <c r="D9" s="189">
        <v>1</v>
      </c>
      <c r="E9" s="107">
        <f>D9</f>
        <v>1</v>
      </c>
      <c r="F9" s="7" t="str">
        <f>VLOOKUP(E9,'Radiation Sickness'!$B$5:$F$12,4,TRUE)</f>
        <v>1. Elevated</v>
      </c>
    </row>
    <row r="10" spans="2:6" ht="12.75">
      <c r="B10" s="201"/>
      <c r="C10" s="202"/>
      <c r="D10" s="189">
        <v>0</v>
      </c>
      <c r="E10" s="107">
        <f aca="true" t="shared" si="0" ref="E10:E73">E9+D10</f>
        <v>1</v>
      </c>
      <c r="F10" s="7" t="str">
        <f>VLOOKUP(E10,'Radiation Sickness'!$B$5:$F$12,4,TRUE)</f>
        <v>1. Elevated</v>
      </c>
    </row>
    <row r="11" spans="2:6" ht="12.75">
      <c r="B11" s="201"/>
      <c r="C11" s="202"/>
      <c r="D11" s="189">
        <v>0</v>
      </c>
      <c r="E11" s="107">
        <f t="shared" si="0"/>
        <v>1</v>
      </c>
      <c r="F11" s="7" t="str">
        <f>VLOOKUP(E11,'Radiation Sickness'!$B$5:$F$12,4,TRUE)</f>
        <v>1. Elevated</v>
      </c>
    </row>
    <row r="12" spans="2:6" ht="12.75">
      <c r="B12" s="201"/>
      <c r="C12" s="202"/>
      <c r="D12" s="189">
        <v>0</v>
      </c>
      <c r="E12" s="107">
        <f t="shared" si="0"/>
        <v>1</v>
      </c>
      <c r="F12" s="7" t="str">
        <f>VLOOKUP(E12,'Radiation Sickness'!$B$5:$F$12,4,TRUE)</f>
        <v>1. Elevated</v>
      </c>
    </row>
    <row r="13" spans="2:6" ht="12.75">
      <c r="B13" s="201"/>
      <c r="C13" s="202"/>
      <c r="D13" s="189">
        <v>0</v>
      </c>
      <c r="E13" s="107">
        <f t="shared" si="0"/>
        <v>1</v>
      </c>
      <c r="F13" s="7" t="str">
        <f>VLOOKUP(E13,'Radiation Sickness'!$B$5:$F$12,4,TRUE)</f>
        <v>1. Elevated</v>
      </c>
    </row>
    <row r="14" spans="2:6" ht="12.75">
      <c r="B14" s="201"/>
      <c r="C14" s="202"/>
      <c r="D14" s="189">
        <v>0</v>
      </c>
      <c r="E14" s="107">
        <f t="shared" si="0"/>
        <v>1</v>
      </c>
      <c r="F14" s="7" t="str">
        <f>VLOOKUP(E14,'Radiation Sickness'!$B$5:$F$12,4,TRUE)</f>
        <v>1. Elevated</v>
      </c>
    </row>
    <row r="15" spans="2:6" ht="12.75">
      <c r="B15" s="201"/>
      <c r="C15" s="202"/>
      <c r="D15" s="189">
        <v>0</v>
      </c>
      <c r="E15" s="107">
        <f t="shared" si="0"/>
        <v>1</v>
      </c>
      <c r="F15" s="7" t="str">
        <f>VLOOKUP(E15,'Radiation Sickness'!$B$5:$F$12,4,TRUE)</f>
        <v>1. Elevated</v>
      </c>
    </row>
    <row r="16" spans="2:6" ht="12.75">
      <c r="B16" s="201"/>
      <c r="C16" s="202"/>
      <c r="D16" s="189">
        <v>0</v>
      </c>
      <c r="E16" s="107">
        <f t="shared" si="0"/>
        <v>1</v>
      </c>
      <c r="F16" s="7" t="str">
        <f>VLOOKUP(E16,'Radiation Sickness'!$B$5:$F$12,4,TRUE)</f>
        <v>1. Elevated</v>
      </c>
    </row>
    <row r="17" spans="2:6" ht="12.75">
      <c r="B17" s="203"/>
      <c r="C17" s="203"/>
      <c r="D17" s="189">
        <v>0</v>
      </c>
      <c r="E17" s="107">
        <f t="shared" si="0"/>
        <v>1</v>
      </c>
      <c r="F17" s="7" t="str">
        <f>VLOOKUP(E17,'Radiation Sickness'!$B$5:$F$12,4,TRUE)</f>
        <v>1. Elevated</v>
      </c>
    </row>
    <row r="18" spans="2:6" ht="12.75">
      <c r="B18" s="203"/>
      <c r="C18" s="203"/>
      <c r="D18" s="189">
        <v>0</v>
      </c>
      <c r="E18" s="107">
        <f t="shared" si="0"/>
        <v>1</v>
      </c>
      <c r="F18" s="7" t="str">
        <f>VLOOKUP(E18,'Radiation Sickness'!$B$5:$F$12,4,TRUE)</f>
        <v>1. Elevated</v>
      </c>
    </row>
    <row r="19" spans="2:6" ht="12.75">
      <c r="B19" s="203"/>
      <c r="C19" s="203"/>
      <c r="D19" s="189">
        <v>0</v>
      </c>
      <c r="E19" s="107">
        <f t="shared" si="0"/>
        <v>1</v>
      </c>
      <c r="F19" s="7" t="str">
        <f>VLOOKUP(E19,'Radiation Sickness'!$B$5:$F$12,4,TRUE)</f>
        <v>1. Elevated</v>
      </c>
    </row>
    <row r="20" spans="2:6" ht="12.75">
      <c r="B20" s="203"/>
      <c r="C20" s="203"/>
      <c r="D20" s="189">
        <v>0</v>
      </c>
      <c r="E20" s="107">
        <f t="shared" si="0"/>
        <v>1</v>
      </c>
      <c r="F20" s="7" t="str">
        <f>VLOOKUP(E20,'Radiation Sickness'!$B$5:$F$12,4,TRUE)</f>
        <v>1. Elevated</v>
      </c>
    </row>
    <row r="21" spans="2:6" ht="12.75">
      <c r="B21" s="203"/>
      <c r="C21" s="203"/>
      <c r="D21" s="189">
        <v>0</v>
      </c>
      <c r="E21" s="107">
        <f t="shared" si="0"/>
        <v>1</v>
      </c>
      <c r="F21" s="7" t="str">
        <f>VLOOKUP(E21,'Radiation Sickness'!$B$5:$F$12,4,TRUE)</f>
        <v>1. Elevated</v>
      </c>
    </row>
    <row r="22" spans="2:6" ht="12.75">
      <c r="B22" s="203"/>
      <c r="C22" s="203"/>
      <c r="D22" s="189">
        <v>0</v>
      </c>
      <c r="E22" s="107">
        <f t="shared" si="0"/>
        <v>1</v>
      </c>
      <c r="F22" s="7" t="str">
        <f>VLOOKUP(E22,'Radiation Sickness'!$B$5:$F$12,4,TRUE)</f>
        <v>1. Elevated</v>
      </c>
    </row>
    <row r="23" spans="2:6" ht="12.75">
      <c r="B23" s="203"/>
      <c r="C23" s="203"/>
      <c r="D23" s="189">
        <v>0</v>
      </c>
      <c r="E23" s="107">
        <f t="shared" si="0"/>
        <v>1</v>
      </c>
      <c r="F23" s="7" t="str">
        <f>VLOOKUP(E23,'Radiation Sickness'!$B$5:$F$12,4,TRUE)</f>
        <v>1. Elevated</v>
      </c>
    </row>
    <row r="24" spans="2:6" ht="12.75">
      <c r="B24" s="203"/>
      <c r="C24" s="203"/>
      <c r="D24" s="189">
        <v>0</v>
      </c>
      <c r="E24" s="107">
        <f t="shared" si="0"/>
        <v>1</v>
      </c>
      <c r="F24" s="7" t="str">
        <f>VLOOKUP(E24,'Radiation Sickness'!$B$5:$F$12,4,TRUE)</f>
        <v>1. Elevated</v>
      </c>
    </row>
    <row r="25" spans="2:6" ht="12.75">
      <c r="B25" s="203"/>
      <c r="C25" s="203"/>
      <c r="D25" s="189">
        <v>0</v>
      </c>
      <c r="E25" s="107">
        <f t="shared" si="0"/>
        <v>1</v>
      </c>
      <c r="F25" s="7" t="str">
        <f>VLOOKUP(E25,'Radiation Sickness'!$B$5:$F$12,4,TRUE)</f>
        <v>1. Elevated</v>
      </c>
    </row>
    <row r="26" spans="2:6" ht="12.75">
      <c r="B26" s="203"/>
      <c r="C26" s="203"/>
      <c r="D26" s="189">
        <v>0</v>
      </c>
      <c r="E26" s="107">
        <f t="shared" si="0"/>
        <v>1</v>
      </c>
      <c r="F26" s="7" t="str">
        <f>VLOOKUP(E26,'Radiation Sickness'!$B$5:$F$12,4,TRUE)</f>
        <v>1. Elevated</v>
      </c>
    </row>
    <row r="27" spans="2:6" ht="12.75">
      <c r="B27" s="203"/>
      <c r="C27" s="203"/>
      <c r="D27" s="189">
        <v>0</v>
      </c>
      <c r="E27" s="107">
        <f t="shared" si="0"/>
        <v>1</v>
      </c>
      <c r="F27" s="7" t="str">
        <f>VLOOKUP(E27,'Radiation Sickness'!$B$5:$F$12,4,TRUE)</f>
        <v>1. Elevated</v>
      </c>
    </row>
    <row r="28" spans="2:6" ht="12.75">
      <c r="B28" s="203"/>
      <c r="C28" s="203"/>
      <c r="D28" s="189">
        <v>0</v>
      </c>
      <c r="E28" s="107">
        <f t="shared" si="0"/>
        <v>1</v>
      </c>
      <c r="F28" s="7" t="str">
        <f>VLOOKUP(E28,'Radiation Sickness'!$B$5:$F$12,4,TRUE)</f>
        <v>1. Elevated</v>
      </c>
    </row>
    <row r="29" spans="2:6" ht="12.75">
      <c r="B29" s="203"/>
      <c r="C29" s="203"/>
      <c r="D29" s="189">
        <v>0</v>
      </c>
      <c r="E29" s="107">
        <f t="shared" si="0"/>
        <v>1</v>
      </c>
      <c r="F29" s="7" t="str">
        <f>VLOOKUP(E29,'Radiation Sickness'!$B$5:$F$12,4,TRUE)</f>
        <v>1. Elevated</v>
      </c>
    </row>
    <row r="30" spans="2:6" ht="12.75">
      <c r="B30" s="203"/>
      <c r="C30" s="203"/>
      <c r="D30" s="189">
        <v>0</v>
      </c>
      <c r="E30" s="107">
        <f t="shared" si="0"/>
        <v>1</v>
      </c>
      <c r="F30" s="7" t="str">
        <f>VLOOKUP(E30,'Radiation Sickness'!$B$5:$F$12,4,TRUE)</f>
        <v>1. Elevated</v>
      </c>
    </row>
    <row r="31" spans="2:6" ht="12.75">
      <c r="B31" s="203"/>
      <c r="C31" s="203"/>
      <c r="D31" s="189">
        <v>0</v>
      </c>
      <c r="E31" s="107">
        <f t="shared" si="0"/>
        <v>1</v>
      </c>
      <c r="F31" s="7" t="str">
        <f>VLOOKUP(E31,'Radiation Sickness'!$B$5:$F$12,4,TRUE)</f>
        <v>1. Elevated</v>
      </c>
    </row>
    <row r="32" spans="2:6" ht="12.75">
      <c r="B32" s="203"/>
      <c r="C32" s="203"/>
      <c r="D32" s="189">
        <v>0</v>
      </c>
      <c r="E32" s="107">
        <f t="shared" si="0"/>
        <v>1</v>
      </c>
      <c r="F32" s="7" t="str">
        <f>VLOOKUP(E32,'Radiation Sickness'!$B$5:$F$12,4,TRUE)</f>
        <v>1. Elevated</v>
      </c>
    </row>
    <row r="33" spans="2:6" ht="12.75">
      <c r="B33" s="203"/>
      <c r="C33" s="203"/>
      <c r="D33" s="189">
        <v>0</v>
      </c>
      <c r="E33" s="107">
        <f t="shared" si="0"/>
        <v>1</v>
      </c>
      <c r="F33" s="7" t="str">
        <f>VLOOKUP(E33,'Radiation Sickness'!$B$5:$F$12,4,TRUE)</f>
        <v>1. Elevated</v>
      </c>
    </row>
    <row r="34" spans="2:6" ht="12.75">
      <c r="B34" s="203"/>
      <c r="C34" s="203"/>
      <c r="D34" s="189">
        <v>0</v>
      </c>
      <c r="E34" s="107">
        <f t="shared" si="0"/>
        <v>1</v>
      </c>
      <c r="F34" s="7" t="str">
        <f>VLOOKUP(E34,'Radiation Sickness'!$B$5:$F$12,4,TRUE)</f>
        <v>1. Elevated</v>
      </c>
    </row>
    <row r="35" spans="2:6" ht="12.75">
      <c r="B35" s="203"/>
      <c r="C35" s="203"/>
      <c r="D35" s="189">
        <v>0</v>
      </c>
      <c r="E35" s="107">
        <f t="shared" si="0"/>
        <v>1</v>
      </c>
      <c r="F35" s="7" t="str">
        <f>VLOOKUP(E35,'Radiation Sickness'!$B$5:$F$12,4,TRUE)</f>
        <v>1. Elevated</v>
      </c>
    </row>
    <row r="36" spans="2:6" ht="12.75">
      <c r="B36" s="203"/>
      <c r="C36" s="203"/>
      <c r="D36" s="189">
        <v>0</v>
      </c>
      <c r="E36" s="107">
        <f t="shared" si="0"/>
        <v>1</v>
      </c>
      <c r="F36" s="7" t="str">
        <f>VLOOKUP(E36,'Radiation Sickness'!$B$5:$F$12,4,TRUE)</f>
        <v>1. Elevated</v>
      </c>
    </row>
    <row r="37" spans="2:6" ht="12.75">
      <c r="B37" s="203"/>
      <c r="C37" s="203"/>
      <c r="D37" s="189">
        <v>0</v>
      </c>
      <c r="E37" s="107">
        <f t="shared" si="0"/>
        <v>1</v>
      </c>
      <c r="F37" s="7" t="str">
        <f>VLOOKUP(E37,'Radiation Sickness'!$B$5:$F$12,4,TRUE)</f>
        <v>1. Elevated</v>
      </c>
    </row>
    <row r="38" spans="2:6" ht="12.75">
      <c r="B38" s="203"/>
      <c r="C38" s="203"/>
      <c r="D38" s="189">
        <v>0</v>
      </c>
      <c r="E38" s="107">
        <f t="shared" si="0"/>
        <v>1</v>
      </c>
      <c r="F38" s="7" t="str">
        <f>VLOOKUP(E38,'Radiation Sickness'!$B$5:$F$12,4,TRUE)</f>
        <v>1. Elevated</v>
      </c>
    </row>
    <row r="39" spans="2:6" ht="12.75">
      <c r="B39" s="203"/>
      <c r="C39" s="203"/>
      <c r="D39" s="189">
        <v>0</v>
      </c>
      <c r="E39" s="107">
        <f t="shared" si="0"/>
        <v>1</v>
      </c>
      <c r="F39" s="7" t="str">
        <f>VLOOKUP(E39,'Radiation Sickness'!$B$5:$F$12,4,TRUE)</f>
        <v>1. Elevated</v>
      </c>
    </row>
    <row r="40" spans="2:6" ht="12.75">
      <c r="B40" s="203"/>
      <c r="C40" s="203"/>
      <c r="D40" s="189">
        <v>0</v>
      </c>
      <c r="E40" s="107">
        <f t="shared" si="0"/>
        <v>1</v>
      </c>
      <c r="F40" s="7" t="str">
        <f>VLOOKUP(E40,'Radiation Sickness'!$B$5:$F$12,4,TRUE)</f>
        <v>1. Elevated</v>
      </c>
    </row>
    <row r="41" spans="2:6" ht="12.75">
      <c r="B41" s="203"/>
      <c r="C41" s="203"/>
      <c r="D41" s="189">
        <v>0</v>
      </c>
      <c r="E41" s="107">
        <f t="shared" si="0"/>
        <v>1</v>
      </c>
      <c r="F41" s="7" t="str">
        <f>VLOOKUP(E41,'Radiation Sickness'!$B$5:$F$12,4,TRUE)</f>
        <v>1. Elevated</v>
      </c>
    </row>
    <row r="42" spans="2:6" ht="12.75">
      <c r="B42" s="203"/>
      <c r="C42" s="203"/>
      <c r="D42" s="189">
        <v>0</v>
      </c>
      <c r="E42" s="107">
        <f t="shared" si="0"/>
        <v>1</v>
      </c>
      <c r="F42" s="7" t="str">
        <f>VLOOKUP(E42,'Radiation Sickness'!$B$5:$F$12,4,TRUE)</f>
        <v>1. Elevated</v>
      </c>
    </row>
    <row r="43" spans="2:6" ht="12.75">
      <c r="B43" s="203"/>
      <c r="C43" s="203"/>
      <c r="D43" s="189">
        <v>0</v>
      </c>
      <c r="E43" s="107">
        <f t="shared" si="0"/>
        <v>1</v>
      </c>
      <c r="F43" s="7" t="str">
        <f>VLOOKUP(E43,'Radiation Sickness'!$B$5:$F$12,4,TRUE)</f>
        <v>1. Elevated</v>
      </c>
    </row>
    <row r="44" spans="2:6" ht="12.75">
      <c r="B44" s="203"/>
      <c r="C44" s="203"/>
      <c r="D44" s="189">
        <v>0</v>
      </c>
      <c r="E44" s="107">
        <f t="shared" si="0"/>
        <v>1</v>
      </c>
      <c r="F44" s="7" t="str">
        <f>VLOOKUP(E44,'Radiation Sickness'!$B$5:$F$12,4,TRUE)</f>
        <v>1. Elevated</v>
      </c>
    </row>
    <row r="45" spans="2:6" ht="12.75">
      <c r="B45" s="203"/>
      <c r="C45" s="203"/>
      <c r="D45" s="189">
        <v>0</v>
      </c>
      <c r="E45" s="107">
        <f t="shared" si="0"/>
        <v>1</v>
      </c>
      <c r="F45" s="7" t="str">
        <f>VLOOKUP(E45,'Radiation Sickness'!$B$5:$F$12,4,TRUE)</f>
        <v>1. Elevated</v>
      </c>
    </row>
    <row r="46" spans="2:6" ht="12.75">
      <c r="B46" s="203"/>
      <c r="C46" s="203"/>
      <c r="D46" s="189">
        <v>0</v>
      </c>
      <c r="E46" s="107">
        <f t="shared" si="0"/>
        <v>1</v>
      </c>
      <c r="F46" s="7" t="str">
        <f>VLOOKUP(E46,'Radiation Sickness'!$B$5:$F$12,4,TRUE)</f>
        <v>1. Elevated</v>
      </c>
    </row>
    <row r="47" spans="2:6" ht="12.75">
      <c r="B47" s="203"/>
      <c r="C47" s="203"/>
      <c r="D47" s="189">
        <v>0</v>
      </c>
      <c r="E47" s="107">
        <f t="shared" si="0"/>
        <v>1</v>
      </c>
      <c r="F47" s="7" t="str">
        <f>VLOOKUP(E47,'Radiation Sickness'!$B$5:$F$12,4,TRUE)</f>
        <v>1. Elevated</v>
      </c>
    </row>
    <row r="48" spans="2:6" ht="12.75">
      <c r="B48" s="203"/>
      <c r="C48" s="203"/>
      <c r="D48" s="189">
        <v>0</v>
      </c>
      <c r="E48" s="107">
        <f t="shared" si="0"/>
        <v>1</v>
      </c>
      <c r="F48" s="7" t="str">
        <f>VLOOKUP(E48,'Radiation Sickness'!$B$5:$F$12,4,TRUE)</f>
        <v>1. Elevated</v>
      </c>
    </row>
    <row r="49" spans="2:6" ht="12.75">
      <c r="B49" s="203"/>
      <c r="C49" s="203"/>
      <c r="D49" s="189">
        <v>0</v>
      </c>
      <c r="E49" s="107">
        <f t="shared" si="0"/>
        <v>1</v>
      </c>
      <c r="F49" s="7" t="str">
        <f>VLOOKUP(E49,'Radiation Sickness'!$B$5:$F$12,4,TRUE)</f>
        <v>1. Elevated</v>
      </c>
    </row>
    <row r="50" spans="2:6" ht="12.75">
      <c r="B50" s="203"/>
      <c r="C50" s="203"/>
      <c r="D50" s="189">
        <v>0</v>
      </c>
      <c r="E50" s="107">
        <f t="shared" si="0"/>
        <v>1</v>
      </c>
      <c r="F50" s="7" t="str">
        <f>VLOOKUP(E50,'Radiation Sickness'!$B$5:$F$12,4,TRUE)</f>
        <v>1. Elevated</v>
      </c>
    </row>
    <row r="51" spans="2:6" ht="12.75">
      <c r="B51" s="203"/>
      <c r="C51" s="203"/>
      <c r="D51" s="189">
        <v>0</v>
      </c>
      <c r="E51" s="107">
        <f t="shared" si="0"/>
        <v>1</v>
      </c>
      <c r="F51" s="7" t="str">
        <f>VLOOKUP(E51,'Radiation Sickness'!$B$5:$F$12,4,TRUE)</f>
        <v>1. Elevated</v>
      </c>
    </row>
    <row r="52" spans="2:6" ht="12.75">
      <c r="B52" s="203"/>
      <c r="C52" s="203"/>
      <c r="D52" s="189">
        <v>0</v>
      </c>
      <c r="E52" s="107">
        <f t="shared" si="0"/>
        <v>1</v>
      </c>
      <c r="F52" s="7" t="str">
        <f>VLOOKUP(E52,'Radiation Sickness'!$B$5:$F$12,4,TRUE)</f>
        <v>1. Elevated</v>
      </c>
    </row>
    <row r="53" spans="2:6" ht="12.75">
      <c r="B53" s="203"/>
      <c r="C53" s="203"/>
      <c r="D53" s="189">
        <v>0</v>
      </c>
      <c r="E53" s="107">
        <f t="shared" si="0"/>
        <v>1</v>
      </c>
      <c r="F53" s="7" t="str">
        <f>VLOOKUP(E53,'Radiation Sickness'!$B$5:$F$12,4,TRUE)</f>
        <v>1. Elevated</v>
      </c>
    </row>
    <row r="54" spans="2:6" ht="12.75">
      <c r="B54" s="203"/>
      <c r="C54" s="203"/>
      <c r="D54" s="189">
        <v>0</v>
      </c>
      <c r="E54" s="107">
        <f t="shared" si="0"/>
        <v>1</v>
      </c>
      <c r="F54" s="7" t="str">
        <f>VLOOKUP(E54,'Radiation Sickness'!$B$5:$F$12,4,TRUE)</f>
        <v>1. Elevated</v>
      </c>
    </row>
    <row r="55" spans="2:6" ht="12.75">
      <c r="B55" s="203"/>
      <c r="C55" s="203"/>
      <c r="D55" s="189">
        <v>0</v>
      </c>
      <c r="E55" s="107">
        <f t="shared" si="0"/>
        <v>1</v>
      </c>
      <c r="F55" s="7" t="str">
        <f>VLOOKUP(E55,'Radiation Sickness'!$B$5:$F$12,4,TRUE)</f>
        <v>1. Elevated</v>
      </c>
    </row>
    <row r="56" spans="2:6" ht="12.75">
      <c r="B56" s="203"/>
      <c r="C56" s="203"/>
      <c r="D56" s="189">
        <v>0</v>
      </c>
      <c r="E56" s="107">
        <f t="shared" si="0"/>
        <v>1</v>
      </c>
      <c r="F56" s="7" t="str">
        <f>VLOOKUP(E56,'Radiation Sickness'!$B$5:$F$12,4,TRUE)</f>
        <v>1. Elevated</v>
      </c>
    </row>
    <row r="57" spans="2:6" ht="12.75">
      <c r="B57" s="203"/>
      <c r="C57" s="203"/>
      <c r="D57" s="189">
        <v>0</v>
      </c>
      <c r="E57" s="107">
        <f t="shared" si="0"/>
        <v>1</v>
      </c>
      <c r="F57" s="7" t="str">
        <f>VLOOKUP(E57,'Radiation Sickness'!$B$5:$F$12,4,TRUE)</f>
        <v>1. Elevated</v>
      </c>
    </row>
    <row r="58" spans="2:6" ht="12.75">
      <c r="B58" s="203"/>
      <c r="C58" s="203"/>
      <c r="D58" s="189">
        <v>0</v>
      </c>
      <c r="E58" s="107">
        <f t="shared" si="0"/>
        <v>1</v>
      </c>
      <c r="F58" s="7" t="str">
        <f>VLOOKUP(E58,'Radiation Sickness'!$B$5:$F$12,4,TRUE)</f>
        <v>1. Elevated</v>
      </c>
    </row>
    <row r="59" spans="2:6" ht="12.75">
      <c r="B59" s="203"/>
      <c r="C59" s="203"/>
      <c r="D59" s="189">
        <v>0</v>
      </c>
      <c r="E59" s="107">
        <f t="shared" si="0"/>
        <v>1</v>
      </c>
      <c r="F59" s="7" t="str">
        <f>VLOOKUP(E59,'Radiation Sickness'!$B$5:$F$12,4,TRUE)</f>
        <v>1. Elevated</v>
      </c>
    </row>
    <row r="60" spans="2:6" ht="12.75">
      <c r="B60" s="203"/>
      <c r="C60" s="203"/>
      <c r="D60" s="189">
        <v>0</v>
      </c>
      <c r="E60" s="107">
        <f t="shared" si="0"/>
        <v>1</v>
      </c>
      <c r="F60" s="7" t="str">
        <f>VLOOKUP(E60,'Radiation Sickness'!$B$5:$F$12,4,TRUE)</f>
        <v>1. Elevated</v>
      </c>
    </row>
    <row r="61" spans="2:6" ht="12.75">
      <c r="B61" s="203"/>
      <c r="C61" s="203"/>
      <c r="D61" s="189">
        <v>0</v>
      </c>
      <c r="E61" s="107">
        <f t="shared" si="0"/>
        <v>1</v>
      </c>
      <c r="F61" s="7" t="str">
        <f>VLOOKUP(E61,'Radiation Sickness'!$B$5:$F$12,4,TRUE)</f>
        <v>1. Elevated</v>
      </c>
    </row>
    <row r="62" spans="2:6" ht="12.75">
      <c r="B62" s="203"/>
      <c r="C62" s="203"/>
      <c r="D62" s="189">
        <v>0</v>
      </c>
      <c r="E62" s="107">
        <f t="shared" si="0"/>
        <v>1</v>
      </c>
      <c r="F62" s="7" t="str">
        <f>VLOOKUP(E62,'Radiation Sickness'!$B$5:$F$12,4,TRUE)</f>
        <v>1. Elevated</v>
      </c>
    </row>
    <row r="63" spans="2:6" ht="12.75">
      <c r="B63" s="203"/>
      <c r="C63" s="203"/>
      <c r="D63" s="189">
        <v>0</v>
      </c>
      <c r="E63" s="107">
        <f t="shared" si="0"/>
        <v>1</v>
      </c>
      <c r="F63" s="7" t="str">
        <f>VLOOKUP(E63,'Radiation Sickness'!$B$5:$F$12,4,TRUE)</f>
        <v>1. Elevated</v>
      </c>
    </row>
    <row r="64" spans="2:6" ht="12.75">
      <c r="B64" s="203"/>
      <c r="C64" s="203"/>
      <c r="D64" s="189">
        <v>0</v>
      </c>
      <c r="E64" s="107">
        <f t="shared" si="0"/>
        <v>1</v>
      </c>
      <c r="F64" s="7" t="str">
        <f>VLOOKUP(E64,'Radiation Sickness'!$B$5:$F$12,4,TRUE)</f>
        <v>1. Elevated</v>
      </c>
    </row>
    <row r="65" spans="2:6" ht="12.75">
      <c r="B65" s="203"/>
      <c r="C65" s="203"/>
      <c r="D65" s="189">
        <v>0</v>
      </c>
      <c r="E65" s="107">
        <f t="shared" si="0"/>
        <v>1</v>
      </c>
      <c r="F65" s="7" t="str">
        <f>VLOOKUP(E65,'Radiation Sickness'!$B$5:$F$12,4,TRUE)</f>
        <v>1. Elevated</v>
      </c>
    </row>
    <row r="66" spans="2:6" ht="12.75">
      <c r="B66" s="203"/>
      <c r="C66" s="203"/>
      <c r="D66" s="189">
        <v>0</v>
      </c>
      <c r="E66" s="107">
        <f t="shared" si="0"/>
        <v>1</v>
      </c>
      <c r="F66" s="7" t="str">
        <f>VLOOKUP(E66,'Radiation Sickness'!$B$5:$F$12,4,TRUE)</f>
        <v>1. Elevated</v>
      </c>
    </row>
    <row r="67" spans="2:6" ht="12.75">
      <c r="B67" s="203"/>
      <c r="C67" s="203"/>
      <c r="D67" s="189">
        <v>0</v>
      </c>
      <c r="E67" s="107">
        <f t="shared" si="0"/>
        <v>1</v>
      </c>
      <c r="F67" s="7" t="str">
        <f>VLOOKUP(E67,'Radiation Sickness'!$B$5:$F$12,4,TRUE)</f>
        <v>1. Elevated</v>
      </c>
    </row>
    <row r="68" spans="2:6" ht="12.75">
      <c r="B68" s="203"/>
      <c r="C68" s="203"/>
      <c r="D68" s="189">
        <v>0</v>
      </c>
      <c r="E68" s="107">
        <f t="shared" si="0"/>
        <v>1</v>
      </c>
      <c r="F68" s="7" t="str">
        <f>VLOOKUP(E68,'Radiation Sickness'!$B$5:$F$12,4,TRUE)</f>
        <v>1. Elevated</v>
      </c>
    </row>
    <row r="69" spans="2:6" ht="12.75">
      <c r="B69" s="203"/>
      <c r="C69" s="203"/>
      <c r="D69" s="189">
        <v>0</v>
      </c>
      <c r="E69" s="107">
        <f t="shared" si="0"/>
        <v>1</v>
      </c>
      <c r="F69" s="7" t="str">
        <f>VLOOKUP(E69,'Radiation Sickness'!$B$5:$F$12,4,TRUE)</f>
        <v>1. Elevated</v>
      </c>
    </row>
    <row r="70" spans="2:6" ht="12.75">
      <c r="B70" s="203"/>
      <c r="C70" s="203"/>
      <c r="D70" s="189">
        <v>0</v>
      </c>
      <c r="E70" s="107">
        <f t="shared" si="0"/>
        <v>1</v>
      </c>
      <c r="F70" s="7" t="str">
        <f>VLOOKUP(E70,'Radiation Sickness'!$B$5:$F$12,4,TRUE)</f>
        <v>1. Elevated</v>
      </c>
    </row>
    <row r="71" spans="2:6" ht="12.75">
      <c r="B71" s="203"/>
      <c r="C71" s="203"/>
      <c r="D71" s="189">
        <v>0</v>
      </c>
      <c r="E71" s="107">
        <f t="shared" si="0"/>
        <v>1</v>
      </c>
      <c r="F71" s="7" t="str">
        <f>VLOOKUP(E71,'Radiation Sickness'!$B$5:$F$12,4,TRUE)</f>
        <v>1. Elevated</v>
      </c>
    </row>
    <row r="72" spans="2:6" ht="12.75">
      <c r="B72" s="203"/>
      <c r="C72" s="203"/>
      <c r="D72" s="189">
        <v>0</v>
      </c>
      <c r="E72" s="107">
        <f t="shared" si="0"/>
        <v>1</v>
      </c>
      <c r="F72" s="7" t="str">
        <f>VLOOKUP(E72,'Radiation Sickness'!$B$5:$F$12,4,TRUE)</f>
        <v>1. Elevated</v>
      </c>
    </row>
    <row r="73" spans="2:6" ht="12.75">
      <c r="B73" s="203"/>
      <c r="C73" s="203"/>
      <c r="D73" s="189">
        <v>0</v>
      </c>
      <c r="E73" s="107">
        <f t="shared" si="0"/>
        <v>1</v>
      </c>
      <c r="F73" s="7" t="str">
        <f>VLOOKUP(E73,'Radiation Sickness'!$B$5:$F$12,4,TRUE)</f>
        <v>1. Elevated</v>
      </c>
    </row>
    <row r="74" spans="2:6" ht="12.75">
      <c r="B74" s="203"/>
      <c r="C74" s="203"/>
      <c r="D74" s="189">
        <v>0</v>
      </c>
      <c r="E74" s="107">
        <f aca="true" t="shared" si="1" ref="E74:E137">E73+D74</f>
        <v>1</v>
      </c>
      <c r="F74" s="7" t="str">
        <f>VLOOKUP(E74,'Radiation Sickness'!$B$5:$F$12,4,TRUE)</f>
        <v>1. Elevated</v>
      </c>
    </row>
    <row r="75" spans="2:6" ht="12.75">
      <c r="B75" s="203"/>
      <c r="C75" s="203"/>
      <c r="D75" s="189">
        <v>0</v>
      </c>
      <c r="E75" s="107">
        <f t="shared" si="1"/>
        <v>1</v>
      </c>
      <c r="F75" s="7" t="str">
        <f>VLOOKUP(E75,'Radiation Sickness'!$B$5:$F$12,4,TRUE)</f>
        <v>1. Elevated</v>
      </c>
    </row>
    <row r="76" spans="2:6" ht="12.75">
      <c r="B76" s="203"/>
      <c r="C76" s="203"/>
      <c r="D76" s="189">
        <v>0</v>
      </c>
      <c r="E76" s="107">
        <f t="shared" si="1"/>
        <v>1</v>
      </c>
      <c r="F76" s="7" t="str">
        <f>VLOOKUP(E76,'Radiation Sickness'!$B$5:$F$12,4,TRUE)</f>
        <v>1. Elevated</v>
      </c>
    </row>
    <row r="77" spans="2:6" ht="12.75">
      <c r="B77" s="203"/>
      <c r="C77" s="203"/>
      <c r="D77" s="189">
        <v>0</v>
      </c>
      <c r="E77" s="107">
        <f t="shared" si="1"/>
        <v>1</v>
      </c>
      <c r="F77" s="7" t="str">
        <f>VLOOKUP(E77,'Radiation Sickness'!$B$5:$F$12,4,TRUE)</f>
        <v>1. Elevated</v>
      </c>
    </row>
    <row r="78" spans="2:6" ht="12.75">
      <c r="B78" s="203"/>
      <c r="C78" s="203"/>
      <c r="D78" s="189">
        <v>0</v>
      </c>
      <c r="E78" s="107">
        <f t="shared" si="1"/>
        <v>1</v>
      </c>
      <c r="F78" s="7" t="str">
        <f>VLOOKUP(E78,'Radiation Sickness'!$B$5:$F$12,4,TRUE)</f>
        <v>1. Elevated</v>
      </c>
    </row>
    <row r="79" spans="2:6" ht="12.75">
      <c r="B79" s="203"/>
      <c r="C79" s="203"/>
      <c r="D79" s="189">
        <v>0</v>
      </c>
      <c r="E79" s="107">
        <f t="shared" si="1"/>
        <v>1</v>
      </c>
      <c r="F79" s="7" t="str">
        <f>VLOOKUP(E79,'Radiation Sickness'!$B$5:$F$12,4,TRUE)</f>
        <v>1. Elevated</v>
      </c>
    </row>
    <row r="80" spans="2:6" ht="12.75">
      <c r="B80" s="203"/>
      <c r="C80" s="203"/>
      <c r="D80" s="189">
        <v>0</v>
      </c>
      <c r="E80" s="107">
        <f t="shared" si="1"/>
        <v>1</v>
      </c>
      <c r="F80" s="7" t="str">
        <f>VLOOKUP(E80,'Radiation Sickness'!$B$5:$F$12,4,TRUE)</f>
        <v>1. Elevated</v>
      </c>
    </row>
    <row r="81" spans="2:6" ht="12.75">
      <c r="B81" s="203"/>
      <c r="C81" s="203"/>
      <c r="D81" s="189">
        <v>0</v>
      </c>
      <c r="E81" s="107">
        <f t="shared" si="1"/>
        <v>1</v>
      </c>
      <c r="F81" s="7" t="str">
        <f>VLOOKUP(E81,'Radiation Sickness'!$B$5:$F$12,4,TRUE)</f>
        <v>1. Elevated</v>
      </c>
    </row>
    <row r="82" spans="2:6" ht="12.75">
      <c r="B82" s="203"/>
      <c r="C82" s="203"/>
      <c r="D82" s="189">
        <v>0</v>
      </c>
      <c r="E82" s="107">
        <f t="shared" si="1"/>
        <v>1</v>
      </c>
      <c r="F82" s="7" t="str">
        <f>VLOOKUP(E82,'Radiation Sickness'!$B$5:$F$12,4,TRUE)</f>
        <v>1. Elevated</v>
      </c>
    </row>
    <row r="83" spans="2:6" ht="12.75">
      <c r="B83" s="203"/>
      <c r="C83" s="203"/>
      <c r="D83" s="189">
        <v>0</v>
      </c>
      <c r="E83" s="107">
        <f t="shared" si="1"/>
        <v>1</v>
      </c>
      <c r="F83" s="7" t="str">
        <f>VLOOKUP(E83,'Radiation Sickness'!$B$5:$F$12,4,TRUE)</f>
        <v>1. Elevated</v>
      </c>
    </row>
    <row r="84" spans="2:6" ht="12.75">
      <c r="B84" s="203"/>
      <c r="C84" s="203"/>
      <c r="D84" s="189">
        <v>0</v>
      </c>
      <c r="E84" s="107">
        <f t="shared" si="1"/>
        <v>1</v>
      </c>
      <c r="F84" s="7" t="str">
        <f>VLOOKUP(E84,'Radiation Sickness'!$B$5:$F$12,4,TRUE)</f>
        <v>1. Elevated</v>
      </c>
    </row>
    <row r="85" spans="2:6" ht="12.75">
      <c r="B85" s="203"/>
      <c r="C85" s="203"/>
      <c r="D85" s="189">
        <v>0</v>
      </c>
      <c r="E85" s="107">
        <f t="shared" si="1"/>
        <v>1</v>
      </c>
      <c r="F85" s="7" t="str">
        <f>VLOOKUP(E85,'Radiation Sickness'!$B$5:$F$12,4,TRUE)</f>
        <v>1. Elevated</v>
      </c>
    </row>
    <row r="86" spans="2:6" ht="12.75">
      <c r="B86" s="203"/>
      <c r="C86" s="203"/>
      <c r="D86" s="189">
        <v>0</v>
      </c>
      <c r="E86" s="107">
        <f t="shared" si="1"/>
        <v>1</v>
      </c>
      <c r="F86" s="7" t="str">
        <f>VLOOKUP(E86,'Radiation Sickness'!$B$5:$F$12,4,TRUE)</f>
        <v>1. Elevated</v>
      </c>
    </row>
    <row r="87" spans="2:6" ht="12.75">
      <c r="B87" s="203"/>
      <c r="C87" s="203"/>
      <c r="D87" s="189">
        <v>0</v>
      </c>
      <c r="E87" s="107">
        <f t="shared" si="1"/>
        <v>1</v>
      </c>
      <c r="F87" s="7" t="str">
        <f>VLOOKUP(E87,'Radiation Sickness'!$B$5:$F$12,4,TRUE)</f>
        <v>1. Elevated</v>
      </c>
    </row>
    <row r="88" spans="2:6" ht="12.75">
      <c r="B88" s="203"/>
      <c r="C88" s="203"/>
      <c r="D88" s="189">
        <v>0</v>
      </c>
      <c r="E88" s="107">
        <f t="shared" si="1"/>
        <v>1</v>
      </c>
      <c r="F88" s="7" t="str">
        <f>VLOOKUP(E88,'Radiation Sickness'!$B$5:$F$12,4,TRUE)</f>
        <v>1. Elevated</v>
      </c>
    </row>
    <row r="89" spans="2:6" ht="12.75">
      <c r="B89" s="203"/>
      <c r="C89" s="203"/>
      <c r="D89" s="189">
        <v>0</v>
      </c>
      <c r="E89" s="107">
        <f t="shared" si="1"/>
        <v>1</v>
      </c>
      <c r="F89" s="7" t="str">
        <f>VLOOKUP(E89,'Radiation Sickness'!$B$5:$F$12,4,TRUE)</f>
        <v>1. Elevated</v>
      </c>
    </row>
    <row r="90" spans="2:6" ht="12.75">
      <c r="B90" s="203"/>
      <c r="C90" s="203"/>
      <c r="D90" s="189">
        <v>0</v>
      </c>
      <c r="E90" s="107">
        <f t="shared" si="1"/>
        <v>1</v>
      </c>
      <c r="F90" s="7" t="str">
        <f>VLOOKUP(E90,'Radiation Sickness'!$B$5:$F$12,4,TRUE)</f>
        <v>1. Elevated</v>
      </c>
    </row>
    <row r="91" spans="2:6" ht="12.75">
      <c r="B91" s="203"/>
      <c r="C91" s="203"/>
      <c r="D91" s="189">
        <v>0</v>
      </c>
      <c r="E91" s="107">
        <f t="shared" si="1"/>
        <v>1</v>
      </c>
      <c r="F91" s="7" t="str">
        <f>VLOOKUP(E91,'Radiation Sickness'!$B$5:$F$12,4,TRUE)</f>
        <v>1. Elevated</v>
      </c>
    </row>
    <row r="92" spans="2:6" ht="12.75">
      <c r="B92" s="203"/>
      <c r="C92" s="203"/>
      <c r="D92" s="189">
        <v>0</v>
      </c>
      <c r="E92" s="107">
        <f t="shared" si="1"/>
        <v>1</v>
      </c>
      <c r="F92" s="7" t="str">
        <f>VLOOKUP(E92,'Radiation Sickness'!$B$5:$F$12,4,TRUE)</f>
        <v>1. Elevated</v>
      </c>
    </row>
    <row r="93" spans="2:6" ht="12.75">
      <c r="B93" s="203"/>
      <c r="C93" s="203"/>
      <c r="D93" s="189">
        <v>0</v>
      </c>
      <c r="E93" s="107">
        <f t="shared" si="1"/>
        <v>1</v>
      </c>
      <c r="F93" s="7" t="str">
        <f>VLOOKUP(E93,'Radiation Sickness'!$B$5:$F$12,4,TRUE)</f>
        <v>1. Elevated</v>
      </c>
    </row>
    <row r="94" spans="2:6" ht="12.75">
      <c r="B94" s="203"/>
      <c r="C94" s="203"/>
      <c r="D94" s="189">
        <v>0</v>
      </c>
      <c r="E94" s="107">
        <f t="shared" si="1"/>
        <v>1</v>
      </c>
      <c r="F94" s="7" t="str">
        <f>VLOOKUP(E94,'Radiation Sickness'!$B$5:$F$12,4,TRUE)</f>
        <v>1. Elevated</v>
      </c>
    </row>
    <row r="95" spans="2:6" ht="12.75">
      <c r="B95" s="203"/>
      <c r="C95" s="203"/>
      <c r="D95" s="189">
        <v>0</v>
      </c>
      <c r="E95" s="107">
        <f t="shared" si="1"/>
        <v>1</v>
      </c>
      <c r="F95" s="7" t="str">
        <f>VLOOKUP(E95,'Radiation Sickness'!$B$5:$F$12,4,TRUE)</f>
        <v>1. Elevated</v>
      </c>
    </row>
    <row r="96" spans="2:6" ht="12.75">
      <c r="B96" s="203"/>
      <c r="C96" s="203"/>
      <c r="D96" s="189">
        <v>0</v>
      </c>
      <c r="E96" s="107">
        <f t="shared" si="1"/>
        <v>1</v>
      </c>
      <c r="F96" s="7" t="str">
        <f>VLOOKUP(E96,'Radiation Sickness'!$B$5:$F$12,4,TRUE)</f>
        <v>1. Elevated</v>
      </c>
    </row>
    <row r="97" spans="2:6" ht="12.75">
      <c r="B97" s="203"/>
      <c r="C97" s="203"/>
      <c r="D97" s="189">
        <v>0</v>
      </c>
      <c r="E97" s="107">
        <f t="shared" si="1"/>
        <v>1</v>
      </c>
      <c r="F97" s="7" t="str">
        <f>VLOOKUP(E97,'Radiation Sickness'!$B$5:$F$12,4,TRUE)</f>
        <v>1. Elevated</v>
      </c>
    </row>
    <row r="98" spans="2:6" ht="12.75">
      <c r="B98" s="203"/>
      <c r="C98" s="203"/>
      <c r="D98" s="189">
        <v>0</v>
      </c>
      <c r="E98" s="107">
        <f t="shared" si="1"/>
        <v>1</v>
      </c>
      <c r="F98" s="7" t="str">
        <f>VLOOKUP(E98,'Radiation Sickness'!$B$5:$F$12,4,TRUE)</f>
        <v>1. Elevated</v>
      </c>
    </row>
    <row r="99" spans="2:6" ht="12.75">
      <c r="B99" s="203"/>
      <c r="C99" s="203"/>
      <c r="D99" s="189">
        <v>0</v>
      </c>
      <c r="E99" s="107">
        <f t="shared" si="1"/>
        <v>1</v>
      </c>
      <c r="F99" s="7" t="str">
        <f>VLOOKUP(E99,'Radiation Sickness'!$B$5:$F$12,4,TRUE)</f>
        <v>1. Elevated</v>
      </c>
    </row>
    <row r="100" spans="2:6" ht="12.75">
      <c r="B100" s="203"/>
      <c r="C100" s="203"/>
      <c r="D100" s="189">
        <v>0</v>
      </c>
      <c r="E100" s="107">
        <f t="shared" si="1"/>
        <v>1</v>
      </c>
      <c r="F100" s="7" t="str">
        <f>VLOOKUP(E100,'Radiation Sickness'!$B$5:$F$12,4,TRUE)</f>
        <v>1. Elevated</v>
      </c>
    </row>
    <row r="101" spans="2:6" ht="12.75">
      <c r="B101" s="203"/>
      <c r="C101" s="203"/>
      <c r="D101" s="189">
        <v>0</v>
      </c>
      <c r="E101" s="107">
        <f t="shared" si="1"/>
        <v>1</v>
      </c>
      <c r="F101" s="7" t="str">
        <f>VLOOKUP(E101,'Radiation Sickness'!$B$5:$F$12,4,TRUE)</f>
        <v>1. Elevated</v>
      </c>
    </row>
    <row r="102" spans="2:6" ht="12.75">
      <c r="B102" s="203"/>
      <c r="C102" s="203"/>
      <c r="D102" s="189">
        <v>0</v>
      </c>
      <c r="E102" s="107">
        <f t="shared" si="1"/>
        <v>1</v>
      </c>
      <c r="F102" s="7" t="str">
        <f>VLOOKUP(E102,'Radiation Sickness'!$B$5:$F$12,4,TRUE)</f>
        <v>1. Elevated</v>
      </c>
    </row>
    <row r="103" spans="2:6" ht="12.75">
      <c r="B103" s="203"/>
      <c r="C103" s="203"/>
      <c r="D103" s="189">
        <v>0</v>
      </c>
      <c r="E103" s="107">
        <f t="shared" si="1"/>
        <v>1</v>
      </c>
      <c r="F103" s="7" t="str">
        <f>VLOOKUP(E103,'Radiation Sickness'!$B$5:$F$12,4,TRUE)</f>
        <v>1. Elevated</v>
      </c>
    </row>
    <row r="104" spans="2:6" ht="12.75">
      <c r="B104" s="203"/>
      <c r="C104" s="203"/>
      <c r="D104" s="189">
        <v>0</v>
      </c>
      <c r="E104" s="107">
        <f t="shared" si="1"/>
        <v>1</v>
      </c>
      <c r="F104" s="7" t="str">
        <f>VLOOKUP(E104,'Radiation Sickness'!$B$5:$F$12,4,TRUE)</f>
        <v>1. Elevated</v>
      </c>
    </row>
    <row r="105" spans="2:6" ht="12.75">
      <c r="B105" s="203"/>
      <c r="C105" s="203"/>
      <c r="D105" s="189">
        <v>0</v>
      </c>
      <c r="E105" s="107">
        <f t="shared" si="1"/>
        <v>1</v>
      </c>
      <c r="F105" s="7" t="str">
        <f>VLOOKUP(E105,'Radiation Sickness'!$B$5:$F$12,4,TRUE)</f>
        <v>1. Elevated</v>
      </c>
    </row>
    <row r="106" spans="2:6" ht="12.75">
      <c r="B106" s="203"/>
      <c r="C106" s="203"/>
      <c r="D106" s="189">
        <v>0</v>
      </c>
      <c r="E106" s="107">
        <f t="shared" si="1"/>
        <v>1</v>
      </c>
      <c r="F106" s="7" t="str">
        <f>VLOOKUP(E106,'Radiation Sickness'!$B$5:$F$12,4,TRUE)</f>
        <v>1. Elevated</v>
      </c>
    </row>
    <row r="107" spans="2:6" ht="12.75">
      <c r="B107" s="203"/>
      <c r="C107" s="203"/>
      <c r="D107" s="189">
        <v>0</v>
      </c>
      <c r="E107" s="107">
        <f t="shared" si="1"/>
        <v>1</v>
      </c>
      <c r="F107" s="7" t="str">
        <f>VLOOKUP(E107,'Radiation Sickness'!$B$5:$F$12,4,TRUE)</f>
        <v>1. Elevated</v>
      </c>
    </row>
    <row r="108" spans="2:6" ht="12.75">
      <c r="B108" s="203"/>
      <c r="C108" s="203"/>
      <c r="D108" s="189">
        <v>0</v>
      </c>
      <c r="E108" s="107">
        <f t="shared" si="1"/>
        <v>1</v>
      </c>
      <c r="F108" s="7" t="str">
        <f>VLOOKUP(E108,'Radiation Sickness'!$B$5:$F$12,4,TRUE)</f>
        <v>1. Elevated</v>
      </c>
    </row>
    <row r="109" spans="2:6" ht="12.75">
      <c r="B109" s="203"/>
      <c r="C109" s="203"/>
      <c r="D109" s="189">
        <v>0</v>
      </c>
      <c r="E109" s="107">
        <f t="shared" si="1"/>
        <v>1</v>
      </c>
      <c r="F109" s="7" t="str">
        <f>VLOOKUP(E109,'Radiation Sickness'!$B$5:$F$12,4,TRUE)</f>
        <v>1. Elevated</v>
      </c>
    </row>
    <row r="110" spans="2:6" ht="12.75">
      <c r="B110" s="203"/>
      <c r="C110" s="203"/>
      <c r="D110" s="189">
        <v>0</v>
      </c>
      <c r="E110" s="107">
        <f t="shared" si="1"/>
        <v>1</v>
      </c>
      <c r="F110" s="7" t="str">
        <f>VLOOKUP(E110,'Radiation Sickness'!$B$5:$F$12,4,TRUE)</f>
        <v>1. Elevated</v>
      </c>
    </row>
    <row r="111" spans="2:6" ht="12.75">
      <c r="B111" s="203"/>
      <c r="C111" s="203"/>
      <c r="D111" s="189">
        <v>0</v>
      </c>
      <c r="E111" s="107">
        <f t="shared" si="1"/>
        <v>1</v>
      </c>
      <c r="F111" s="7" t="str">
        <f>VLOOKUP(E111,'Radiation Sickness'!$B$5:$F$12,4,TRUE)</f>
        <v>1. Elevated</v>
      </c>
    </row>
    <row r="112" spans="2:6" ht="12.75">
      <c r="B112" s="203"/>
      <c r="C112" s="203"/>
      <c r="D112" s="189">
        <v>0</v>
      </c>
      <c r="E112" s="107">
        <f t="shared" si="1"/>
        <v>1</v>
      </c>
      <c r="F112" s="7" t="str">
        <f>VLOOKUP(E112,'Radiation Sickness'!$B$5:$F$12,4,TRUE)</f>
        <v>1. Elevated</v>
      </c>
    </row>
    <row r="113" spans="2:6" ht="12.75">
      <c r="B113" s="203"/>
      <c r="C113" s="203"/>
      <c r="D113" s="189">
        <v>0</v>
      </c>
      <c r="E113" s="107">
        <f t="shared" si="1"/>
        <v>1</v>
      </c>
      <c r="F113" s="7" t="str">
        <f>VLOOKUP(E113,'Radiation Sickness'!$B$5:$F$12,4,TRUE)</f>
        <v>1. Elevated</v>
      </c>
    </row>
    <row r="114" spans="2:6" ht="12.75">
      <c r="B114" s="203"/>
      <c r="C114" s="203"/>
      <c r="D114" s="189">
        <v>0</v>
      </c>
      <c r="E114" s="107">
        <f t="shared" si="1"/>
        <v>1</v>
      </c>
      <c r="F114" s="7" t="str">
        <f>VLOOKUP(E114,'Radiation Sickness'!$B$5:$F$12,4,TRUE)</f>
        <v>1. Elevated</v>
      </c>
    </row>
    <row r="115" spans="2:6" ht="12.75">
      <c r="B115" s="203"/>
      <c r="C115" s="203"/>
      <c r="D115" s="189">
        <v>0</v>
      </c>
      <c r="E115" s="107">
        <f t="shared" si="1"/>
        <v>1</v>
      </c>
      <c r="F115" s="7" t="str">
        <f>VLOOKUP(E115,'Radiation Sickness'!$B$5:$F$12,4,TRUE)</f>
        <v>1. Elevated</v>
      </c>
    </row>
    <row r="116" spans="2:6" ht="12.75">
      <c r="B116" s="203"/>
      <c r="C116" s="203"/>
      <c r="D116" s="189">
        <v>0</v>
      </c>
      <c r="E116" s="107">
        <f t="shared" si="1"/>
        <v>1</v>
      </c>
      <c r="F116" s="7" t="str">
        <f>VLOOKUP(E116,'Radiation Sickness'!$B$5:$F$12,4,TRUE)</f>
        <v>1. Elevated</v>
      </c>
    </row>
    <row r="117" spans="2:6" ht="12.75">
      <c r="B117" s="203"/>
      <c r="C117" s="203"/>
      <c r="D117" s="189">
        <v>0</v>
      </c>
      <c r="E117" s="107">
        <f t="shared" si="1"/>
        <v>1</v>
      </c>
      <c r="F117" s="7" t="str">
        <f>VLOOKUP(E117,'Radiation Sickness'!$B$5:$F$12,4,TRUE)</f>
        <v>1. Elevated</v>
      </c>
    </row>
    <row r="118" spans="2:6" ht="12.75">
      <c r="B118" s="203"/>
      <c r="C118" s="203"/>
      <c r="D118" s="189">
        <v>0</v>
      </c>
      <c r="E118" s="107">
        <f t="shared" si="1"/>
        <v>1</v>
      </c>
      <c r="F118" s="7" t="str">
        <f>VLOOKUP(E118,'Radiation Sickness'!$B$5:$F$12,4,TRUE)</f>
        <v>1. Elevated</v>
      </c>
    </row>
    <row r="119" spans="2:6" ht="12.75">
      <c r="B119" s="203"/>
      <c r="C119" s="203"/>
      <c r="D119" s="189">
        <v>0</v>
      </c>
      <c r="E119" s="107">
        <f t="shared" si="1"/>
        <v>1</v>
      </c>
      <c r="F119" s="7" t="str">
        <f>VLOOKUP(E119,'Radiation Sickness'!$B$5:$F$12,4,TRUE)</f>
        <v>1. Elevated</v>
      </c>
    </row>
    <row r="120" spans="2:6" ht="12.75">
      <c r="B120" s="203"/>
      <c r="C120" s="203"/>
      <c r="D120" s="189">
        <v>0</v>
      </c>
      <c r="E120" s="107">
        <f t="shared" si="1"/>
        <v>1</v>
      </c>
      <c r="F120" s="7" t="str">
        <f>VLOOKUP(E120,'Radiation Sickness'!$B$5:$F$12,4,TRUE)</f>
        <v>1. Elevated</v>
      </c>
    </row>
    <row r="121" spans="2:6" ht="12.75">
      <c r="B121" s="203"/>
      <c r="C121" s="203"/>
      <c r="D121" s="189">
        <v>0</v>
      </c>
      <c r="E121" s="107">
        <f t="shared" si="1"/>
        <v>1</v>
      </c>
      <c r="F121" s="7" t="str">
        <f>VLOOKUP(E121,'Radiation Sickness'!$B$5:$F$12,4,TRUE)</f>
        <v>1. Elevated</v>
      </c>
    </row>
    <row r="122" spans="2:6" ht="12.75">
      <c r="B122" s="203"/>
      <c r="C122" s="203"/>
      <c r="D122" s="189">
        <v>0</v>
      </c>
      <c r="E122" s="107">
        <f t="shared" si="1"/>
        <v>1</v>
      </c>
      <c r="F122" s="7" t="str">
        <f>VLOOKUP(E122,'Radiation Sickness'!$B$5:$F$12,4,TRUE)</f>
        <v>1. Elevated</v>
      </c>
    </row>
    <row r="123" spans="2:6" ht="12.75">
      <c r="B123" s="203"/>
      <c r="C123" s="203"/>
      <c r="D123" s="189">
        <v>0</v>
      </c>
      <c r="E123" s="107">
        <f t="shared" si="1"/>
        <v>1</v>
      </c>
      <c r="F123" s="7" t="str">
        <f>VLOOKUP(E123,'Radiation Sickness'!$B$5:$F$12,4,TRUE)</f>
        <v>1. Elevated</v>
      </c>
    </row>
    <row r="124" spans="2:6" ht="12.75">
      <c r="B124" s="203"/>
      <c r="C124" s="203"/>
      <c r="D124" s="189">
        <v>0</v>
      </c>
      <c r="E124" s="107">
        <f t="shared" si="1"/>
        <v>1</v>
      </c>
      <c r="F124" s="7" t="str">
        <f>VLOOKUP(E124,'Radiation Sickness'!$B$5:$F$12,4,TRUE)</f>
        <v>1. Elevated</v>
      </c>
    </row>
    <row r="125" spans="2:6" ht="12.75">
      <c r="B125" s="203"/>
      <c r="C125" s="203"/>
      <c r="D125" s="189">
        <v>0</v>
      </c>
      <c r="E125" s="107">
        <f t="shared" si="1"/>
        <v>1</v>
      </c>
      <c r="F125" s="7" t="str">
        <f>VLOOKUP(E125,'Radiation Sickness'!$B$5:$F$12,4,TRUE)</f>
        <v>1. Elevated</v>
      </c>
    </row>
    <row r="126" spans="2:6" ht="12.75">
      <c r="B126" s="203"/>
      <c r="C126" s="203"/>
      <c r="D126" s="189">
        <v>0</v>
      </c>
      <c r="E126" s="107">
        <f t="shared" si="1"/>
        <v>1</v>
      </c>
      <c r="F126" s="7" t="str">
        <f>VLOOKUP(E126,'Radiation Sickness'!$B$5:$F$12,4,TRUE)</f>
        <v>1. Elevated</v>
      </c>
    </row>
    <row r="127" spans="2:6" ht="12.75">
      <c r="B127" s="203"/>
      <c r="C127" s="203"/>
      <c r="D127" s="189">
        <v>0</v>
      </c>
      <c r="E127" s="107">
        <f t="shared" si="1"/>
        <v>1</v>
      </c>
      <c r="F127" s="7" t="str">
        <f>VLOOKUP(E127,'Radiation Sickness'!$B$5:$F$12,4,TRUE)</f>
        <v>1. Elevated</v>
      </c>
    </row>
    <row r="128" spans="2:6" ht="12.75">
      <c r="B128" s="203"/>
      <c r="C128" s="203"/>
      <c r="D128" s="189">
        <v>0</v>
      </c>
      <c r="E128" s="107">
        <f t="shared" si="1"/>
        <v>1</v>
      </c>
      <c r="F128" s="7" t="str">
        <f>VLOOKUP(E128,'Radiation Sickness'!$B$5:$F$12,4,TRUE)</f>
        <v>1. Elevated</v>
      </c>
    </row>
    <row r="129" spans="2:6" ht="12.75">
      <c r="B129" s="203"/>
      <c r="C129" s="203"/>
      <c r="D129" s="189">
        <v>0</v>
      </c>
      <c r="E129" s="107">
        <f t="shared" si="1"/>
        <v>1</v>
      </c>
      <c r="F129" s="7" t="str">
        <f>VLOOKUP(E129,'Radiation Sickness'!$B$5:$F$12,4,TRUE)</f>
        <v>1. Elevated</v>
      </c>
    </row>
    <row r="130" spans="2:6" ht="12.75">
      <c r="B130" s="203"/>
      <c r="C130" s="203"/>
      <c r="D130" s="189">
        <v>0</v>
      </c>
      <c r="E130" s="107">
        <f t="shared" si="1"/>
        <v>1</v>
      </c>
      <c r="F130" s="7" t="str">
        <f>VLOOKUP(E130,'Radiation Sickness'!$B$5:$F$12,4,TRUE)</f>
        <v>1. Elevated</v>
      </c>
    </row>
    <row r="131" spans="2:6" ht="12.75">
      <c r="B131" s="203"/>
      <c r="C131" s="203"/>
      <c r="D131" s="189">
        <v>0</v>
      </c>
      <c r="E131" s="107">
        <f t="shared" si="1"/>
        <v>1</v>
      </c>
      <c r="F131" s="7" t="str">
        <f>VLOOKUP(E131,'Radiation Sickness'!$B$5:$F$12,4,TRUE)</f>
        <v>1. Elevated</v>
      </c>
    </row>
    <row r="132" spans="2:6" ht="12.75">
      <c r="B132" s="203"/>
      <c r="C132" s="203"/>
      <c r="D132" s="189">
        <v>0</v>
      </c>
      <c r="E132" s="107">
        <f t="shared" si="1"/>
        <v>1</v>
      </c>
      <c r="F132" s="7" t="str">
        <f>VLOOKUP(E132,'Radiation Sickness'!$B$5:$F$12,4,TRUE)</f>
        <v>1. Elevated</v>
      </c>
    </row>
    <row r="133" spans="2:6" ht="12.75">
      <c r="B133" s="203"/>
      <c r="C133" s="203"/>
      <c r="D133" s="189">
        <v>0</v>
      </c>
      <c r="E133" s="107">
        <f t="shared" si="1"/>
        <v>1</v>
      </c>
      <c r="F133" s="7" t="str">
        <f>VLOOKUP(E133,'Radiation Sickness'!$B$5:$F$12,4,TRUE)</f>
        <v>1. Elevated</v>
      </c>
    </row>
    <row r="134" spans="2:6" ht="12.75">
      <c r="B134" s="203"/>
      <c r="C134" s="203"/>
      <c r="D134" s="189">
        <v>0</v>
      </c>
      <c r="E134" s="107">
        <f t="shared" si="1"/>
        <v>1</v>
      </c>
      <c r="F134" s="7" t="str">
        <f>VLOOKUP(E134,'Radiation Sickness'!$B$5:$F$12,4,TRUE)</f>
        <v>1. Elevated</v>
      </c>
    </row>
    <row r="135" spans="2:6" ht="12.75">
      <c r="B135" s="203"/>
      <c r="C135" s="203"/>
      <c r="D135" s="189">
        <v>0</v>
      </c>
      <c r="E135" s="107">
        <f t="shared" si="1"/>
        <v>1</v>
      </c>
      <c r="F135" s="7" t="str">
        <f>VLOOKUP(E135,'Radiation Sickness'!$B$5:$F$12,4,TRUE)</f>
        <v>1. Elevated</v>
      </c>
    </row>
    <row r="136" spans="2:6" ht="12.75">
      <c r="B136" s="203"/>
      <c r="C136" s="203"/>
      <c r="D136" s="189">
        <v>0</v>
      </c>
      <c r="E136" s="107">
        <f t="shared" si="1"/>
        <v>1</v>
      </c>
      <c r="F136" s="7" t="str">
        <f>VLOOKUP(E136,'Radiation Sickness'!$B$5:$F$12,4,TRUE)</f>
        <v>1. Elevated</v>
      </c>
    </row>
    <row r="137" spans="2:6" ht="12.75">
      <c r="B137" s="203"/>
      <c r="C137" s="203"/>
      <c r="D137" s="189">
        <v>0</v>
      </c>
      <c r="E137" s="107">
        <f t="shared" si="1"/>
        <v>1</v>
      </c>
      <c r="F137" s="7" t="str">
        <f>VLOOKUP(E137,'Radiation Sickness'!$B$5:$F$12,4,TRUE)</f>
        <v>1. Elevated</v>
      </c>
    </row>
    <row r="138" spans="2:6" ht="12.75">
      <c r="B138" s="203"/>
      <c r="C138" s="203"/>
      <c r="D138" s="189">
        <v>0</v>
      </c>
      <c r="E138" s="107">
        <f aca="true" t="shared" si="2" ref="E138:E201">E137+D138</f>
        <v>1</v>
      </c>
      <c r="F138" s="7" t="str">
        <f>VLOOKUP(E138,'Radiation Sickness'!$B$5:$F$12,4,TRUE)</f>
        <v>1. Elevated</v>
      </c>
    </row>
    <row r="139" spans="2:6" ht="12.75">
      <c r="B139" s="203"/>
      <c r="C139" s="203"/>
      <c r="D139" s="189">
        <v>0</v>
      </c>
      <c r="E139" s="107">
        <f t="shared" si="2"/>
        <v>1</v>
      </c>
      <c r="F139" s="7" t="str">
        <f>VLOOKUP(E139,'Radiation Sickness'!$B$5:$F$12,4,TRUE)</f>
        <v>1. Elevated</v>
      </c>
    </row>
    <row r="140" spans="2:6" ht="12.75">
      <c r="B140" s="203"/>
      <c r="C140" s="203"/>
      <c r="D140" s="189">
        <v>0</v>
      </c>
      <c r="E140" s="107">
        <f t="shared" si="2"/>
        <v>1</v>
      </c>
      <c r="F140" s="7" t="str">
        <f>VLOOKUP(E140,'Radiation Sickness'!$B$5:$F$12,4,TRUE)</f>
        <v>1. Elevated</v>
      </c>
    </row>
    <row r="141" spans="2:6" ht="12.75">
      <c r="B141" s="203"/>
      <c r="C141" s="203"/>
      <c r="D141" s="189">
        <v>0</v>
      </c>
      <c r="E141" s="107">
        <f t="shared" si="2"/>
        <v>1</v>
      </c>
      <c r="F141" s="7" t="str">
        <f>VLOOKUP(E141,'Radiation Sickness'!$B$5:$F$12,4,TRUE)</f>
        <v>1. Elevated</v>
      </c>
    </row>
    <row r="142" spans="2:6" ht="12.75">
      <c r="B142" s="203"/>
      <c r="C142" s="203"/>
      <c r="D142" s="189">
        <v>0</v>
      </c>
      <c r="E142" s="107">
        <f t="shared" si="2"/>
        <v>1</v>
      </c>
      <c r="F142" s="7" t="str">
        <f>VLOOKUP(E142,'Radiation Sickness'!$B$5:$F$12,4,TRUE)</f>
        <v>1. Elevated</v>
      </c>
    </row>
    <row r="143" spans="2:6" ht="12.75">
      <c r="B143" s="203"/>
      <c r="C143" s="203"/>
      <c r="D143" s="189">
        <v>0</v>
      </c>
      <c r="E143" s="107">
        <f t="shared" si="2"/>
        <v>1</v>
      </c>
      <c r="F143" s="7" t="str">
        <f>VLOOKUP(E143,'Radiation Sickness'!$B$5:$F$12,4,TRUE)</f>
        <v>1. Elevated</v>
      </c>
    </row>
    <row r="144" spans="2:6" ht="12.75">
      <c r="B144" s="203"/>
      <c r="C144" s="203"/>
      <c r="D144" s="189">
        <v>0</v>
      </c>
      <c r="E144" s="107">
        <f t="shared" si="2"/>
        <v>1</v>
      </c>
      <c r="F144" s="7" t="str">
        <f>VLOOKUP(E144,'Radiation Sickness'!$B$5:$F$12,4,TRUE)</f>
        <v>1. Elevated</v>
      </c>
    </row>
    <row r="145" spans="2:6" ht="12.75">
      <c r="B145" s="203"/>
      <c r="C145" s="203"/>
      <c r="D145" s="189">
        <v>0</v>
      </c>
      <c r="E145" s="107">
        <f t="shared" si="2"/>
        <v>1</v>
      </c>
      <c r="F145" s="7" t="str">
        <f>VLOOKUP(E145,'Radiation Sickness'!$B$5:$F$12,4,TRUE)</f>
        <v>1. Elevated</v>
      </c>
    </row>
    <row r="146" spans="2:6" ht="12.75">
      <c r="B146" s="203"/>
      <c r="C146" s="203"/>
      <c r="D146" s="189">
        <v>0</v>
      </c>
      <c r="E146" s="107">
        <f t="shared" si="2"/>
        <v>1</v>
      </c>
      <c r="F146" s="7" t="str">
        <f>VLOOKUP(E146,'Radiation Sickness'!$B$5:$F$12,4,TRUE)</f>
        <v>1. Elevated</v>
      </c>
    </row>
    <row r="147" spans="2:6" ht="12.75">
      <c r="B147" s="203"/>
      <c r="C147" s="203"/>
      <c r="D147" s="189">
        <v>0</v>
      </c>
      <c r="E147" s="107">
        <f t="shared" si="2"/>
        <v>1</v>
      </c>
      <c r="F147" s="7" t="str">
        <f>VLOOKUP(E147,'Radiation Sickness'!$B$5:$F$12,4,TRUE)</f>
        <v>1. Elevated</v>
      </c>
    </row>
    <row r="148" spans="2:6" ht="12.75">
      <c r="B148" s="203"/>
      <c r="C148" s="203"/>
      <c r="D148" s="189">
        <v>0</v>
      </c>
      <c r="E148" s="107">
        <f t="shared" si="2"/>
        <v>1</v>
      </c>
      <c r="F148" s="7" t="str">
        <f>VLOOKUP(E148,'Radiation Sickness'!$B$5:$F$12,4,TRUE)</f>
        <v>1. Elevated</v>
      </c>
    </row>
    <row r="149" spans="2:6" ht="12.75">
      <c r="B149" s="203"/>
      <c r="C149" s="203"/>
      <c r="D149" s="189">
        <v>0</v>
      </c>
      <c r="E149" s="107">
        <f t="shared" si="2"/>
        <v>1</v>
      </c>
      <c r="F149" s="7" t="str">
        <f>VLOOKUP(E149,'Radiation Sickness'!$B$5:$F$12,4,TRUE)</f>
        <v>1. Elevated</v>
      </c>
    </row>
    <row r="150" spans="2:6" ht="12.75">
      <c r="B150" s="203"/>
      <c r="C150" s="203"/>
      <c r="D150" s="189">
        <v>0</v>
      </c>
      <c r="E150" s="107">
        <f t="shared" si="2"/>
        <v>1</v>
      </c>
      <c r="F150" s="7" t="str">
        <f>VLOOKUP(E150,'Radiation Sickness'!$B$5:$F$12,4,TRUE)</f>
        <v>1. Elevated</v>
      </c>
    </row>
    <row r="151" spans="2:6" ht="12.75">
      <c r="B151" s="203"/>
      <c r="C151" s="203"/>
      <c r="D151" s="189">
        <v>0</v>
      </c>
      <c r="E151" s="107">
        <f t="shared" si="2"/>
        <v>1</v>
      </c>
      <c r="F151" s="7" t="str">
        <f>VLOOKUP(E151,'Radiation Sickness'!$B$5:$F$12,4,TRUE)</f>
        <v>1. Elevated</v>
      </c>
    </row>
    <row r="152" spans="2:6" ht="12.75">
      <c r="B152" s="203"/>
      <c r="C152" s="203"/>
      <c r="D152" s="189">
        <v>0</v>
      </c>
      <c r="E152" s="107">
        <f t="shared" si="2"/>
        <v>1</v>
      </c>
      <c r="F152" s="7" t="str">
        <f>VLOOKUP(E152,'Radiation Sickness'!$B$5:$F$12,4,TRUE)</f>
        <v>1. Elevated</v>
      </c>
    </row>
    <row r="153" spans="2:6" ht="12.75">
      <c r="B153" s="203"/>
      <c r="C153" s="203"/>
      <c r="D153" s="189">
        <v>0</v>
      </c>
      <c r="E153" s="107">
        <f t="shared" si="2"/>
        <v>1</v>
      </c>
      <c r="F153" s="7" t="str">
        <f>VLOOKUP(E153,'Radiation Sickness'!$B$5:$F$12,4,TRUE)</f>
        <v>1. Elevated</v>
      </c>
    </row>
    <row r="154" spans="2:6" ht="12.75">
      <c r="B154" s="203"/>
      <c r="C154" s="203"/>
      <c r="D154" s="189">
        <v>0</v>
      </c>
      <c r="E154" s="107">
        <f t="shared" si="2"/>
        <v>1</v>
      </c>
      <c r="F154" s="7" t="str">
        <f>VLOOKUP(E154,'Radiation Sickness'!$B$5:$F$12,4,TRUE)</f>
        <v>1. Elevated</v>
      </c>
    </row>
    <row r="155" spans="2:6" ht="12.75">
      <c r="B155" s="203"/>
      <c r="C155" s="203"/>
      <c r="D155" s="189">
        <v>0</v>
      </c>
      <c r="E155" s="107">
        <f t="shared" si="2"/>
        <v>1</v>
      </c>
      <c r="F155" s="7" t="str">
        <f>VLOOKUP(E155,'Radiation Sickness'!$B$5:$F$12,4,TRUE)</f>
        <v>1. Elevated</v>
      </c>
    </row>
    <row r="156" spans="2:6" ht="12.75">
      <c r="B156" s="203"/>
      <c r="C156" s="203"/>
      <c r="D156" s="189">
        <v>0</v>
      </c>
      <c r="E156" s="107">
        <f t="shared" si="2"/>
        <v>1</v>
      </c>
      <c r="F156" s="7" t="str">
        <f>VLOOKUP(E156,'Radiation Sickness'!$B$5:$F$12,4,TRUE)</f>
        <v>1. Elevated</v>
      </c>
    </row>
    <row r="157" spans="2:6" ht="12.75">
      <c r="B157" s="203"/>
      <c r="C157" s="203"/>
      <c r="D157" s="189">
        <v>0</v>
      </c>
      <c r="E157" s="107">
        <f t="shared" si="2"/>
        <v>1</v>
      </c>
      <c r="F157" s="7" t="str">
        <f>VLOOKUP(E157,'Radiation Sickness'!$B$5:$F$12,4,TRUE)</f>
        <v>1. Elevated</v>
      </c>
    </row>
    <row r="158" spans="2:6" ht="12.75">
      <c r="B158" s="203"/>
      <c r="C158" s="203"/>
      <c r="D158" s="189">
        <v>0</v>
      </c>
      <c r="E158" s="107">
        <f t="shared" si="2"/>
        <v>1</v>
      </c>
      <c r="F158" s="7" t="str">
        <f>VLOOKUP(E158,'Radiation Sickness'!$B$5:$F$12,4,TRUE)</f>
        <v>1. Elevated</v>
      </c>
    </row>
    <row r="159" spans="2:6" ht="12.75">
      <c r="B159" s="203"/>
      <c r="C159" s="203"/>
      <c r="D159" s="189">
        <v>0</v>
      </c>
      <c r="E159" s="107">
        <f t="shared" si="2"/>
        <v>1</v>
      </c>
      <c r="F159" s="7" t="str">
        <f>VLOOKUP(E159,'Radiation Sickness'!$B$5:$F$12,4,TRUE)</f>
        <v>1. Elevated</v>
      </c>
    </row>
    <row r="160" spans="2:6" ht="12.75">
      <c r="B160" s="203"/>
      <c r="C160" s="203"/>
      <c r="D160" s="189">
        <v>0</v>
      </c>
      <c r="E160" s="107">
        <f t="shared" si="2"/>
        <v>1</v>
      </c>
      <c r="F160" s="7" t="str">
        <f>VLOOKUP(E160,'Radiation Sickness'!$B$5:$F$12,4,TRUE)</f>
        <v>1. Elevated</v>
      </c>
    </row>
    <row r="161" spans="2:6" ht="12.75">
      <c r="B161" s="203"/>
      <c r="C161" s="203"/>
      <c r="D161" s="189">
        <v>0</v>
      </c>
      <c r="E161" s="107">
        <f t="shared" si="2"/>
        <v>1</v>
      </c>
      <c r="F161" s="7" t="str">
        <f>VLOOKUP(E161,'Radiation Sickness'!$B$5:$F$12,4,TRUE)</f>
        <v>1. Elevated</v>
      </c>
    </row>
    <row r="162" spans="2:6" ht="12.75">
      <c r="B162" s="203"/>
      <c r="C162" s="203"/>
      <c r="D162" s="189">
        <v>0</v>
      </c>
      <c r="E162" s="107">
        <f t="shared" si="2"/>
        <v>1</v>
      </c>
      <c r="F162" s="7" t="str">
        <f>VLOOKUP(E162,'Radiation Sickness'!$B$5:$F$12,4,TRUE)</f>
        <v>1. Elevated</v>
      </c>
    </row>
    <row r="163" spans="2:6" ht="12.75">
      <c r="B163" s="203"/>
      <c r="C163" s="203"/>
      <c r="D163" s="189">
        <v>0</v>
      </c>
      <c r="E163" s="107">
        <f t="shared" si="2"/>
        <v>1</v>
      </c>
      <c r="F163" s="7" t="str">
        <f>VLOOKUP(E163,'Radiation Sickness'!$B$5:$F$12,4,TRUE)</f>
        <v>1. Elevated</v>
      </c>
    </row>
    <row r="164" spans="2:6" ht="12.75">
      <c r="B164" s="203"/>
      <c r="C164" s="203"/>
      <c r="D164" s="189">
        <v>0</v>
      </c>
      <c r="E164" s="107">
        <f t="shared" si="2"/>
        <v>1</v>
      </c>
      <c r="F164" s="7" t="str">
        <f>VLOOKUP(E164,'Radiation Sickness'!$B$5:$F$12,4,TRUE)</f>
        <v>1. Elevated</v>
      </c>
    </row>
    <row r="165" spans="2:6" ht="12.75">
      <c r="B165" s="203"/>
      <c r="C165" s="203"/>
      <c r="D165" s="189">
        <v>0</v>
      </c>
      <c r="E165" s="107">
        <f t="shared" si="2"/>
        <v>1</v>
      </c>
      <c r="F165" s="7" t="str">
        <f>VLOOKUP(E165,'Radiation Sickness'!$B$5:$F$12,4,TRUE)</f>
        <v>1. Elevated</v>
      </c>
    </row>
    <row r="166" spans="2:6" ht="12.75">
      <c r="B166" s="203"/>
      <c r="C166" s="203"/>
      <c r="D166" s="189">
        <v>0</v>
      </c>
      <c r="E166" s="107">
        <f t="shared" si="2"/>
        <v>1</v>
      </c>
      <c r="F166" s="7" t="str">
        <f>VLOOKUP(E166,'Radiation Sickness'!$B$5:$F$12,4,TRUE)</f>
        <v>1. Elevated</v>
      </c>
    </row>
    <row r="167" spans="2:6" ht="12.75">
      <c r="B167" s="203"/>
      <c r="C167" s="203"/>
      <c r="D167" s="189">
        <v>0</v>
      </c>
      <c r="E167" s="107">
        <f t="shared" si="2"/>
        <v>1</v>
      </c>
      <c r="F167" s="7" t="str">
        <f>VLOOKUP(E167,'Radiation Sickness'!$B$5:$F$12,4,TRUE)</f>
        <v>1. Elevated</v>
      </c>
    </row>
    <row r="168" spans="2:6" ht="12.75">
      <c r="B168" s="203"/>
      <c r="C168" s="203"/>
      <c r="D168" s="189">
        <v>0</v>
      </c>
      <c r="E168" s="107">
        <f t="shared" si="2"/>
        <v>1</v>
      </c>
      <c r="F168" s="7" t="str">
        <f>VLOOKUP(E168,'Radiation Sickness'!$B$5:$F$12,4,TRUE)</f>
        <v>1. Elevated</v>
      </c>
    </row>
    <row r="169" spans="2:6" ht="12.75">
      <c r="B169" s="203"/>
      <c r="C169" s="203"/>
      <c r="D169" s="189">
        <v>0</v>
      </c>
      <c r="E169" s="107">
        <f t="shared" si="2"/>
        <v>1</v>
      </c>
      <c r="F169" s="7" t="str">
        <f>VLOOKUP(E169,'Radiation Sickness'!$B$5:$F$12,4,TRUE)</f>
        <v>1. Elevated</v>
      </c>
    </row>
    <row r="170" spans="2:6" ht="12.75">
      <c r="B170" s="203"/>
      <c r="C170" s="203"/>
      <c r="D170" s="189">
        <v>0</v>
      </c>
      <c r="E170" s="107">
        <f t="shared" si="2"/>
        <v>1</v>
      </c>
      <c r="F170" s="7" t="str">
        <f>VLOOKUP(E170,'Radiation Sickness'!$B$5:$F$12,4,TRUE)</f>
        <v>1. Elevated</v>
      </c>
    </row>
    <row r="171" spans="2:6" ht="12.75">
      <c r="B171" s="203"/>
      <c r="C171" s="203"/>
      <c r="D171" s="189">
        <v>0</v>
      </c>
      <c r="E171" s="107">
        <f t="shared" si="2"/>
        <v>1</v>
      </c>
      <c r="F171" s="7" t="str">
        <f>VLOOKUP(E171,'Radiation Sickness'!$B$5:$F$12,4,TRUE)</f>
        <v>1. Elevated</v>
      </c>
    </row>
    <row r="172" spans="2:6" ht="12.75">
      <c r="B172" s="203"/>
      <c r="C172" s="203"/>
      <c r="D172" s="189">
        <v>0</v>
      </c>
      <c r="E172" s="107">
        <f t="shared" si="2"/>
        <v>1</v>
      </c>
      <c r="F172" s="7" t="str">
        <f>VLOOKUP(E172,'Radiation Sickness'!$B$5:$F$12,4,TRUE)</f>
        <v>1. Elevated</v>
      </c>
    </row>
    <row r="173" spans="2:6" ht="12.75">
      <c r="B173" s="203"/>
      <c r="C173" s="203"/>
      <c r="D173" s="189">
        <v>0</v>
      </c>
      <c r="E173" s="107">
        <f t="shared" si="2"/>
        <v>1</v>
      </c>
      <c r="F173" s="7" t="str">
        <f>VLOOKUP(E173,'Radiation Sickness'!$B$5:$F$12,4,TRUE)</f>
        <v>1. Elevated</v>
      </c>
    </row>
    <row r="174" spans="2:6" ht="12.75">
      <c r="B174" s="203"/>
      <c r="C174" s="203"/>
      <c r="D174" s="189">
        <v>0</v>
      </c>
      <c r="E174" s="107">
        <f t="shared" si="2"/>
        <v>1</v>
      </c>
      <c r="F174" s="7" t="str">
        <f>VLOOKUP(E174,'Radiation Sickness'!$B$5:$F$12,4,TRUE)</f>
        <v>1. Elevated</v>
      </c>
    </row>
    <row r="175" spans="2:6" ht="12.75">
      <c r="B175" s="203"/>
      <c r="C175" s="203"/>
      <c r="D175" s="189">
        <v>0</v>
      </c>
      <c r="E175" s="107">
        <f t="shared" si="2"/>
        <v>1</v>
      </c>
      <c r="F175" s="7" t="str">
        <f>VLOOKUP(E175,'Radiation Sickness'!$B$5:$F$12,4,TRUE)</f>
        <v>1. Elevated</v>
      </c>
    </row>
    <row r="176" spans="2:6" ht="12.75">
      <c r="B176" s="203"/>
      <c r="C176" s="203"/>
      <c r="D176" s="189">
        <v>0</v>
      </c>
      <c r="E176" s="107">
        <f t="shared" si="2"/>
        <v>1</v>
      </c>
      <c r="F176" s="7" t="str">
        <f>VLOOKUP(E176,'Radiation Sickness'!$B$5:$F$12,4,TRUE)</f>
        <v>1. Elevated</v>
      </c>
    </row>
    <row r="177" spans="2:6" ht="12.75">
      <c r="B177" s="203"/>
      <c r="C177" s="203"/>
      <c r="D177" s="189">
        <v>0</v>
      </c>
      <c r="E177" s="107">
        <f t="shared" si="2"/>
        <v>1</v>
      </c>
      <c r="F177" s="7" t="str">
        <f>VLOOKUP(E177,'Radiation Sickness'!$B$5:$F$12,4,TRUE)</f>
        <v>1. Elevated</v>
      </c>
    </row>
    <row r="178" spans="2:6" ht="12.75">
      <c r="B178" s="203"/>
      <c r="C178" s="203"/>
      <c r="D178" s="189">
        <v>0</v>
      </c>
      <c r="E178" s="107">
        <f t="shared" si="2"/>
        <v>1</v>
      </c>
      <c r="F178" s="7" t="str">
        <f>VLOOKUP(E178,'Radiation Sickness'!$B$5:$F$12,4,TRUE)</f>
        <v>1. Elevated</v>
      </c>
    </row>
    <row r="179" spans="2:6" ht="12.75">
      <c r="B179" s="203"/>
      <c r="C179" s="203"/>
      <c r="D179" s="189">
        <v>0</v>
      </c>
      <c r="E179" s="107">
        <f t="shared" si="2"/>
        <v>1</v>
      </c>
      <c r="F179" s="7" t="str">
        <f>VLOOKUP(E179,'Radiation Sickness'!$B$5:$F$12,4,TRUE)</f>
        <v>1. Elevated</v>
      </c>
    </row>
    <row r="180" spans="2:6" ht="12.75">
      <c r="B180" s="203"/>
      <c r="C180" s="203"/>
      <c r="D180" s="189">
        <v>0</v>
      </c>
      <c r="E180" s="107">
        <f t="shared" si="2"/>
        <v>1</v>
      </c>
      <c r="F180" s="7" t="str">
        <f>VLOOKUP(E180,'Radiation Sickness'!$B$5:$F$12,4,TRUE)</f>
        <v>1. Elevated</v>
      </c>
    </row>
    <row r="181" spans="2:6" ht="12.75">
      <c r="B181" s="203"/>
      <c r="C181" s="203"/>
      <c r="D181" s="189">
        <v>0</v>
      </c>
      <c r="E181" s="107">
        <f t="shared" si="2"/>
        <v>1</v>
      </c>
      <c r="F181" s="7" t="str">
        <f>VLOOKUP(E181,'Radiation Sickness'!$B$5:$F$12,4,TRUE)</f>
        <v>1. Elevated</v>
      </c>
    </row>
    <row r="182" spans="2:6" ht="12.75">
      <c r="B182" s="203"/>
      <c r="C182" s="203"/>
      <c r="D182" s="189">
        <v>0</v>
      </c>
      <c r="E182" s="107">
        <f t="shared" si="2"/>
        <v>1</v>
      </c>
      <c r="F182" s="7" t="str">
        <f>VLOOKUP(E182,'Radiation Sickness'!$B$5:$F$12,4,TRUE)</f>
        <v>1. Elevated</v>
      </c>
    </row>
    <row r="183" spans="2:6" ht="12.75">
      <c r="B183" s="203"/>
      <c r="C183" s="203"/>
      <c r="D183" s="189">
        <v>0</v>
      </c>
      <c r="E183" s="107">
        <f t="shared" si="2"/>
        <v>1</v>
      </c>
      <c r="F183" s="7" t="str">
        <f>VLOOKUP(E183,'Radiation Sickness'!$B$5:$F$12,4,TRUE)</f>
        <v>1. Elevated</v>
      </c>
    </row>
    <row r="184" spans="2:6" ht="12.75">
      <c r="B184" s="203"/>
      <c r="C184" s="203"/>
      <c r="D184" s="189">
        <v>0</v>
      </c>
      <c r="E184" s="107">
        <f t="shared" si="2"/>
        <v>1</v>
      </c>
      <c r="F184" s="7" t="str">
        <f>VLOOKUP(E184,'Radiation Sickness'!$B$5:$F$12,4,TRUE)</f>
        <v>1. Elevated</v>
      </c>
    </row>
    <row r="185" spans="2:6" ht="12.75">
      <c r="B185" s="203"/>
      <c r="C185" s="203"/>
      <c r="D185" s="189">
        <v>0</v>
      </c>
      <c r="E185" s="107">
        <f t="shared" si="2"/>
        <v>1</v>
      </c>
      <c r="F185" s="7" t="str">
        <f>VLOOKUP(E185,'Radiation Sickness'!$B$5:$F$12,4,TRUE)</f>
        <v>1. Elevated</v>
      </c>
    </row>
    <row r="186" spans="2:6" ht="12.75">
      <c r="B186" s="203"/>
      <c r="C186" s="203"/>
      <c r="D186" s="189">
        <v>0</v>
      </c>
      <c r="E186" s="107">
        <f t="shared" si="2"/>
        <v>1</v>
      </c>
      <c r="F186" s="7" t="str">
        <f>VLOOKUP(E186,'Radiation Sickness'!$B$5:$F$12,4,TRUE)</f>
        <v>1. Elevated</v>
      </c>
    </row>
    <row r="187" spans="2:6" ht="12.75">
      <c r="B187" s="203"/>
      <c r="C187" s="203"/>
      <c r="D187" s="189">
        <v>0</v>
      </c>
      <c r="E187" s="107">
        <f t="shared" si="2"/>
        <v>1</v>
      </c>
      <c r="F187" s="7" t="str">
        <f>VLOOKUP(E187,'Radiation Sickness'!$B$5:$F$12,4,TRUE)</f>
        <v>1. Elevated</v>
      </c>
    </row>
    <row r="188" spans="2:6" ht="12.75">
      <c r="B188" s="203"/>
      <c r="C188" s="203"/>
      <c r="D188" s="189">
        <v>0</v>
      </c>
      <c r="E188" s="107">
        <f t="shared" si="2"/>
        <v>1</v>
      </c>
      <c r="F188" s="7" t="str">
        <f>VLOOKUP(E188,'Radiation Sickness'!$B$5:$F$12,4,TRUE)</f>
        <v>1. Elevated</v>
      </c>
    </row>
    <row r="189" spans="2:6" ht="12.75">
      <c r="B189" s="203"/>
      <c r="C189" s="203"/>
      <c r="D189" s="189">
        <v>0</v>
      </c>
      <c r="E189" s="107">
        <f t="shared" si="2"/>
        <v>1</v>
      </c>
      <c r="F189" s="7" t="str">
        <f>VLOOKUP(E189,'Radiation Sickness'!$B$5:$F$12,4,TRUE)</f>
        <v>1. Elevated</v>
      </c>
    </row>
    <row r="190" spans="2:6" ht="12.75">
      <c r="B190" s="203"/>
      <c r="C190" s="203"/>
      <c r="D190" s="189">
        <v>0</v>
      </c>
      <c r="E190" s="107">
        <f t="shared" si="2"/>
        <v>1</v>
      </c>
      <c r="F190" s="7" t="str">
        <f>VLOOKUP(E190,'Radiation Sickness'!$B$5:$F$12,4,TRUE)</f>
        <v>1. Elevated</v>
      </c>
    </row>
    <row r="191" spans="2:6" ht="12.75">
      <c r="B191" s="203"/>
      <c r="C191" s="203"/>
      <c r="D191" s="189">
        <v>0</v>
      </c>
      <c r="E191" s="107">
        <f t="shared" si="2"/>
        <v>1</v>
      </c>
      <c r="F191" s="7" t="str">
        <f>VLOOKUP(E191,'Radiation Sickness'!$B$5:$F$12,4,TRUE)</f>
        <v>1. Elevated</v>
      </c>
    </row>
    <row r="192" spans="2:6" ht="12.75">
      <c r="B192" s="203"/>
      <c r="C192" s="203"/>
      <c r="D192" s="189">
        <v>0</v>
      </c>
      <c r="E192" s="107">
        <f t="shared" si="2"/>
        <v>1</v>
      </c>
      <c r="F192" s="7" t="str">
        <f>VLOOKUP(E192,'Radiation Sickness'!$B$5:$F$12,4,TRUE)</f>
        <v>1. Elevated</v>
      </c>
    </row>
    <row r="193" spans="2:6" ht="12.75">
      <c r="B193" s="203"/>
      <c r="C193" s="203"/>
      <c r="D193" s="189">
        <v>0</v>
      </c>
      <c r="E193" s="107">
        <f t="shared" si="2"/>
        <v>1</v>
      </c>
      <c r="F193" s="7" t="str">
        <f>VLOOKUP(E193,'Radiation Sickness'!$B$5:$F$12,4,TRUE)</f>
        <v>1. Elevated</v>
      </c>
    </row>
    <row r="194" spans="2:6" ht="12.75">
      <c r="B194" s="203"/>
      <c r="C194" s="203"/>
      <c r="D194" s="189">
        <v>0</v>
      </c>
      <c r="E194" s="107">
        <f t="shared" si="2"/>
        <v>1</v>
      </c>
      <c r="F194" s="7" t="str">
        <f>VLOOKUP(E194,'Radiation Sickness'!$B$5:$F$12,4,TRUE)</f>
        <v>1. Elevated</v>
      </c>
    </row>
    <row r="195" spans="2:6" ht="12.75">
      <c r="B195" s="203"/>
      <c r="C195" s="203"/>
      <c r="D195" s="189">
        <v>0</v>
      </c>
      <c r="E195" s="107">
        <f t="shared" si="2"/>
        <v>1</v>
      </c>
      <c r="F195" s="7" t="str">
        <f>VLOOKUP(E195,'Radiation Sickness'!$B$5:$F$12,4,TRUE)</f>
        <v>1. Elevated</v>
      </c>
    </row>
    <row r="196" spans="2:6" ht="12.75">
      <c r="B196" s="203"/>
      <c r="C196" s="203"/>
      <c r="D196" s="189">
        <v>0</v>
      </c>
      <c r="E196" s="107">
        <f t="shared" si="2"/>
        <v>1</v>
      </c>
      <c r="F196" s="7" t="str">
        <f>VLOOKUP(E196,'Radiation Sickness'!$B$5:$F$12,4,TRUE)</f>
        <v>1. Elevated</v>
      </c>
    </row>
    <row r="197" spans="2:6" ht="12.75">
      <c r="B197" s="203"/>
      <c r="C197" s="203"/>
      <c r="D197" s="189">
        <v>0</v>
      </c>
      <c r="E197" s="107">
        <f t="shared" si="2"/>
        <v>1</v>
      </c>
      <c r="F197" s="7" t="str">
        <f>VLOOKUP(E197,'Radiation Sickness'!$B$5:$F$12,4,TRUE)</f>
        <v>1. Elevated</v>
      </c>
    </row>
    <row r="198" spans="2:6" ht="12.75">
      <c r="B198" s="203"/>
      <c r="C198" s="203"/>
      <c r="D198" s="189">
        <v>0</v>
      </c>
      <c r="E198" s="107">
        <f t="shared" si="2"/>
        <v>1</v>
      </c>
      <c r="F198" s="7" t="str">
        <f>VLOOKUP(E198,'Radiation Sickness'!$B$5:$F$12,4,TRUE)</f>
        <v>1. Elevated</v>
      </c>
    </row>
    <row r="199" spans="2:6" ht="12.75">
      <c r="B199" s="203"/>
      <c r="C199" s="203"/>
      <c r="D199" s="189">
        <v>0</v>
      </c>
      <c r="E199" s="107">
        <f t="shared" si="2"/>
        <v>1</v>
      </c>
      <c r="F199" s="7" t="str">
        <f>VLOOKUP(E199,'Radiation Sickness'!$B$5:$F$12,4,TRUE)</f>
        <v>1. Elevated</v>
      </c>
    </row>
    <row r="200" spans="2:6" ht="12.75">
      <c r="B200" s="203"/>
      <c r="C200" s="203"/>
      <c r="D200" s="189">
        <v>0</v>
      </c>
      <c r="E200" s="107">
        <f t="shared" si="2"/>
        <v>1</v>
      </c>
      <c r="F200" s="7" t="str">
        <f>VLOOKUP(E200,'Radiation Sickness'!$B$5:$F$12,4,TRUE)</f>
        <v>1. Elevated</v>
      </c>
    </row>
    <row r="201" spans="2:6" ht="12.75">
      <c r="B201" s="203"/>
      <c r="C201" s="203"/>
      <c r="D201" s="189">
        <v>0</v>
      </c>
      <c r="E201" s="107">
        <f t="shared" si="2"/>
        <v>1</v>
      </c>
      <c r="F201" s="7" t="str">
        <f>VLOOKUP(E201,'Radiation Sickness'!$B$5:$F$12,4,TRUE)</f>
        <v>1. Elevated</v>
      </c>
    </row>
    <row r="202" spans="2:6" ht="12.75">
      <c r="B202" s="203"/>
      <c r="C202" s="203"/>
      <c r="D202" s="189">
        <v>0</v>
      </c>
      <c r="E202" s="107">
        <f aca="true" t="shared" si="3" ref="E202:E227">E201+D202</f>
        <v>1</v>
      </c>
      <c r="F202" s="7" t="str">
        <f>VLOOKUP(E202,'Radiation Sickness'!$B$5:$F$12,4,TRUE)</f>
        <v>1. Elevated</v>
      </c>
    </row>
    <row r="203" spans="2:6" ht="12.75">
      <c r="B203" s="203"/>
      <c r="C203" s="203"/>
      <c r="D203" s="189">
        <v>0</v>
      </c>
      <c r="E203" s="107">
        <f t="shared" si="3"/>
        <v>1</v>
      </c>
      <c r="F203" s="7" t="str">
        <f>VLOOKUP(E203,'Radiation Sickness'!$B$5:$F$12,4,TRUE)</f>
        <v>1. Elevated</v>
      </c>
    </row>
    <row r="204" spans="2:6" ht="12.75">
      <c r="B204" s="203"/>
      <c r="C204" s="203"/>
      <c r="D204" s="189">
        <v>0</v>
      </c>
      <c r="E204" s="107">
        <f t="shared" si="3"/>
        <v>1</v>
      </c>
      <c r="F204" s="7" t="str">
        <f>VLOOKUP(E204,'Radiation Sickness'!$B$5:$F$12,4,TRUE)</f>
        <v>1. Elevated</v>
      </c>
    </row>
    <row r="205" spans="2:6" ht="12.75">
      <c r="B205" s="203"/>
      <c r="C205" s="203"/>
      <c r="D205" s="189">
        <v>0</v>
      </c>
      <c r="E205" s="107">
        <f t="shared" si="3"/>
        <v>1</v>
      </c>
      <c r="F205" s="7" t="str">
        <f>VLOOKUP(E205,'Radiation Sickness'!$B$5:$F$12,4,TRUE)</f>
        <v>1. Elevated</v>
      </c>
    </row>
    <row r="206" spans="2:6" ht="12.75">
      <c r="B206" s="203"/>
      <c r="C206" s="203"/>
      <c r="D206" s="189">
        <v>0</v>
      </c>
      <c r="E206" s="107">
        <f t="shared" si="3"/>
        <v>1</v>
      </c>
      <c r="F206" s="7" t="str">
        <f>VLOOKUP(E206,'Radiation Sickness'!$B$5:$F$12,4,TRUE)</f>
        <v>1. Elevated</v>
      </c>
    </row>
    <row r="207" spans="2:6" ht="12.75">
      <c r="B207" s="203"/>
      <c r="C207" s="203"/>
      <c r="D207" s="189">
        <v>0</v>
      </c>
      <c r="E207" s="107">
        <f t="shared" si="3"/>
        <v>1</v>
      </c>
      <c r="F207" s="7" t="str">
        <f>VLOOKUP(E207,'Radiation Sickness'!$B$5:$F$12,4,TRUE)</f>
        <v>1. Elevated</v>
      </c>
    </row>
    <row r="208" spans="2:6" ht="12.75">
      <c r="B208" s="203"/>
      <c r="C208" s="203"/>
      <c r="D208" s="189">
        <v>0</v>
      </c>
      <c r="E208" s="107">
        <f t="shared" si="3"/>
        <v>1</v>
      </c>
      <c r="F208" s="7" t="str">
        <f>VLOOKUP(E208,'Radiation Sickness'!$B$5:$F$12,4,TRUE)</f>
        <v>1. Elevated</v>
      </c>
    </row>
    <row r="209" spans="2:6" ht="12.75">
      <c r="B209" s="203"/>
      <c r="C209" s="203"/>
      <c r="D209" s="189">
        <v>0</v>
      </c>
      <c r="E209" s="107">
        <f t="shared" si="3"/>
        <v>1</v>
      </c>
      <c r="F209" s="7" t="str">
        <f>VLOOKUP(E209,'Radiation Sickness'!$B$5:$F$12,4,TRUE)</f>
        <v>1. Elevated</v>
      </c>
    </row>
    <row r="210" spans="2:6" ht="12.75">
      <c r="B210" s="203"/>
      <c r="C210" s="203"/>
      <c r="D210" s="189">
        <v>0</v>
      </c>
      <c r="E210" s="107">
        <f t="shared" si="3"/>
        <v>1</v>
      </c>
      <c r="F210" s="7" t="str">
        <f>VLOOKUP(E210,'Radiation Sickness'!$B$5:$F$12,4,TRUE)</f>
        <v>1. Elevated</v>
      </c>
    </row>
    <row r="211" spans="2:6" ht="12.75">
      <c r="B211" s="203"/>
      <c r="C211" s="203"/>
      <c r="D211" s="189">
        <v>0</v>
      </c>
      <c r="E211" s="107">
        <f t="shared" si="3"/>
        <v>1</v>
      </c>
      <c r="F211" s="7" t="str">
        <f>VLOOKUP(E211,'Radiation Sickness'!$B$5:$F$12,4,TRUE)</f>
        <v>1. Elevated</v>
      </c>
    </row>
    <row r="212" spans="2:6" ht="12.75">
      <c r="B212" s="203"/>
      <c r="C212" s="203"/>
      <c r="D212" s="189">
        <v>0</v>
      </c>
      <c r="E212" s="107">
        <f t="shared" si="3"/>
        <v>1</v>
      </c>
      <c r="F212" s="7" t="str">
        <f>VLOOKUP(E212,'Radiation Sickness'!$B$5:$F$12,4,TRUE)</f>
        <v>1. Elevated</v>
      </c>
    </row>
    <row r="213" spans="2:6" ht="12.75">
      <c r="B213" s="203"/>
      <c r="C213" s="203"/>
      <c r="D213" s="189">
        <v>0</v>
      </c>
      <c r="E213" s="107">
        <f t="shared" si="3"/>
        <v>1</v>
      </c>
      <c r="F213" s="7" t="str">
        <f>VLOOKUP(E213,'Radiation Sickness'!$B$5:$F$12,4,TRUE)</f>
        <v>1. Elevated</v>
      </c>
    </row>
    <row r="214" spans="2:6" ht="12.75">
      <c r="B214" s="203"/>
      <c r="C214" s="203"/>
      <c r="D214" s="189">
        <v>0</v>
      </c>
      <c r="E214" s="107">
        <f t="shared" si="3"/>
        <v>1</v>
      </c>
      <c r="F214" s="7" t="str">
        <f>VLOOKUP(E214,'Radiation Sickness'!$B$5:$F$12,4,TRUE)</f>
        <v>1. Elevated</v>
      </c>
    </row>
    <row r="215" spans="2:6" ht="12.75">
      <c r="B215" s="203"/>
      <c r="C215" s="203"/>
      <c r="D215" s="189">
        <v>0</v>
      </c>
      <c r="E215" s="107">
        <f t="shared" si="3"/>
        <v>1</v>
      </c>
      <c r="F215" s="7" t="str">
        <f>VLOOKUP(E215,'Radiation Sickness'!$B$5:$F$12,4,TRUE)</f>
        <v>1. Elevated</v>
      </c>
    </row>
    <row r="216" spans="2:6" ht="12.75">
      <c r="B216" s="203"/>
      <c r="C216" s="203"/>
      <c r="D216" s="189">
        <v>0</v>
      </c>
      <c r="E216" s="107">
        <f t="shared" si="3"/>
        <v>1</v>
      </c>
      <c r="F216" s="7" t="str">
        <f>VLOOKUP(E216,'Radiation Sickness'!$B$5:$F$12,4,TRUE)</f>
        <v>1. Elevated</v>
      </c>
    </row>
    <row r="217" spans="2:6" ht="12.75">
      <c r="B217" s="203"/>
      <c r="C217" s="203"/>
      <c r="D217" s="189">
        <v>0</v>
      </c>
      <c r="E217" s="107">
        <f t="shared" si="3"/>
        <v>1</v>
      </c>
      <c r="F217" s="7" t="str">
        <f>VLOOKUP(E217,'Radiation Sickness'!$B$5:$F$12,4,TRUE)</f>
        <v>1. Elevated</v>
      </c>
    </row>
    <row r="218" spans="2:6" ht="12.75">
      <c r="B218" s="203"/>
      <c r="C218" s="203"/>
      <c r="D218" s="189">
        <v>0</v>
      </c>
      <c r="E218" s="107">
        <f t="shared" si="3"/>
        <v>1</v>
      </c>
      <c r="F218" s="7" t="str">
        <f>VLOOKUP(E218,'Radiation Sickness'!$B$5:$F$12,4,TRUE)</f>
        <v>1. Elevated</v>
      </c>
    </row>
    <row r="219" spans="2:6" ht="12.75">
      <c r="B219" s="203"/>
      <c r="C219" s="203"/>
      <c r="D219" s="189">
        <v>0</v>
      </c>
      <c r="E219" s="107">
        <f t="shared" si="3"/>
        <v>1</v>
      </c>
      <c r="F219" s="7" t="str">
        <f>VLOOKUP(E219,'Radiation Sickness'!$B$5:$F$12,4,TRUE)</f>
        <v>1. Elevated</v>
      </c>
    </row>
    <row r="220" spans="2:6" ht="12.75">
      <c r="B220" s="203"/>
      <c r="C220" s="203"/>
      <c r="D220" s="189">
        <v>0</v>
      </c>
      <c r="E220" s="107">
        <f t="shared" si="3"/>
        <v>1</v>
      </c>
      <c r="F220" s="7" t="str">
        <f>VLOOKUP(E220,'Radiation Sickness'!$B$5:$F$12,4,TRUE)</f>
        <v>1. Elevated</v>
      </c>
    </row>
    <row r="221" spans="2:6" ht="12.75">
      <c r="B221" s="203"/>
      <c r="C221" s="203"/>
      <c r="D221" s="189">
        <v>0</v>
      </c>
      <c r="E221" s="107">
        <f t="shared" si="3"/>
        <v>1</v>
      </c>
      <c r="F221" s="7" t="str">
        <f>VLOOKUP(E221,'Radiation Sickness'!$B$5:$F$12,4,TRUE)</f>
        <v>1. Elevated</v>
      </c>
    </row>
    <row r="222" spans="2:6" ht="12.75">
      <c r="B222" s="203"/>
      <c r="C222" s="203"/>
      <c r="D222" s="189">
        <v>0</v>
      </c>
      <c r="E222" s="107">
        <f t="shared" si="3"/>
        <v>1</v>
      </c>
      <c r="F222" s="7" t="str">
        <f>VLOOKUP(E222,'Radiation Sickness'!$B$5:$F$12,4,TRUE)</f>
        <v>1. Elevated</v>
      </c>
    </row>
    <row r="223" spans="2:6" ht="12.75">
      <c r="B223" s="203"/>
      <c r="C223" s="203"/>
      <c r="D223" s="189">
        <v>0</v>
      </c>
      <c r="E223" s="107">
        <f t="shared" si="3"/>
        <v>1</v>
      </c>
      <c r="F223" s="7" t="str">
        <f>VLOOKUP(E223,'Radiation Sickness'!$B$5:$F$12,4,TRUE)</f>
        <v>1. Elevated</v>
      </c>
    </row>
    <row r="224" spans="2:6" ht="12.75">
      <c r="B224" s="203"/>
      <c r="C224" s="203"/>
      <c r="D224" s="189">
        <v>0</v>
      </c>
      <c r="E224" s="107">
        <f t="shared" si="3"/>
        <v>1</v>
      </c>
      <c r="F224" s="7" t="str">
        <f>VLOOKUP(E224,'Radiation Sickness'!$B$5:$F$12,4,TRUE)</f>
        <v>1. Elevated</v>
      </c>
    </row>
    <row r="225" spans="2:6" ht="12.75">
      <c r="B225" s="203"/>
      <c r="C225" s="203"/>
      <c r="D225" s="189">
        <v>0</v>
      </c>
      <c r="E225" s="107">
        <f t="shared" si="3"/>
        <v>1</v>
      </c>
      <c r="F225" s="7" t="str">
        <f>VLOOKUP(E225,'Radiation Sickness'!$B$5:$F$12,4,TRUE)</f>
        <v>1. Elevated</v>
      </c>
    </row>
    <row r="226" spans="2:6" ht="12.75">
      <c r="B226" s="203"/>
      <c r="C226" s="203"/>
      <c r="D226" s="189">
        <v>0</v>
      </c>
      <c r="E226" s="107">
        <f t="shared" si="3"/>
        <v>1</v>
      </c>
      <c r="F226" s="7" t="str">
        <f>VLOOKUP(E226,'Radiation Sickness'!$B$5:$F$12,4,TRUE)</f>
        <v>1. Elevated</v>
      </c>
    </row>
    <row r="227" spans="2:6" ht="12.75">
      <c r="B227" s="203"/>
      <c r="C227" s="203"/>
      <c r="D227" s="189">
        <v>0</v>
      </c>
      <c r="E227" s="107">
        <f t="shared" si="3"/>
        <v>1</v>
      </c>
      <c r="F227" s="7" t="str">
        <f>VLOOKUP(E227,'Radiation Sickness'!$B$5:$F$12,4,TRUE)</f>
        <v>1. Elevated</v>
      </c>
    </row>
    <row r="228" spans="2:6" ht="12.75">
      <c r="B228" s="203"/>
      <c r="C228" s="203"/>
      <c r="D228" s="189">
        <v>0</v>
      </c>
      <c r="E228" s="107">
        <f aca="true" t="shared" si="4" ref="E228:E246">E227+D228</f>
        <v>1</v>
      </c>
      <c r="F228" s="7" t="str">
        <f>VLOOKUP(E228,'Radiation Sickness'!$B$5:$F$12,4,TRUE)</f>
        <v>1. Elevated</v>
      </c>
    </row>
    <row r="229" spans="2:6" ht="12.75">
      <c r="B229" s="203"/>
      <c r="C229" s="203"/>
      <c r="D229" s="189">
        <v>0</v>
      </c>
      <c r="E229" s="107">
        <f t="shared" si="4"/>
        <v>1</v>
      </c>
      <c r="F229" s="7" t="str">
        <f>VLOOKUP(E229,'Radiation Sickness'!$B$5:$F$12,4,TRUE)</f>
        <v>1. Elevated</v>
      </c>
    </row>
    <row r="230" spans="2:6" ht="12.75">
      <c r="B230" s="203"/>
      <c r="C230" s="203"/>
      <c r="D230" s="189">
        <v>0</v>
      </c>
      <c r="E230" s="107">
        <f t="shared" si="4"/>
        <v>1</v>
      </c>
      <c r="F230" s="7" t="str">
        <f>VLOOKUP(E230,'Radiation Sickness'!$B$5:$F$12,4,TRUE)</f>
        <v>1. Elevated</v>
      </c>
    </row>
    <row r="231" spans="2:6" ht="12.75">
      <c r="B231" s="203"/>
      <c r="C231" s="203"/>
      <c r="D231" s="189">
        <v>0</v>
      </c>
      <c r="E231" s="107">
        <f t="shared" si="4"/>
        <v>1</v>
      </c>
      <c r="F231" s="7" t="str">
        <f>VLOOKUP(E231,'Radiation Sickness'!$B$5:$F$12,4,TRUE)</f>
        <v>1. Elevated</v>
      </c>
    </row>
    <row r="232" spans="2:6" ht="12.75">
      <c r="B232" s="203"/>
      <c r="C232" s="203"/>
      <c r="D232" s="189">
        <v>0</v>
      </c>
      <c r="E232" s="107">
        <f t="shared" si="4"/>
        <v>1</v>
      </c>
      <c r="F232" s="7" t="str">
        <f>VLOOKUP(E232,'Radiation Sickness'!$B$5:$F$12,4,TRUE)</f>
        <v>1. Elevated</v>
      </c>
    </row>
    <row r="233" spans="2:6" ht="12.75">
      <c r="B233" s="203"/>
      <c r="C233" s="203"/>
      <c r="D233" s="189">
        <v>0</v>
      </c>
      <c r="E233" s="107">
        <f t="shared" si="4"/>
        <v>1</v>
      </c>
      <c r="F233" s="7" t="str">
        <f>VLOOKUP(E233,'Radiation Sickness'!$B$5:$F$12,4,TRUE)</f>
        <v>1. Elevated</v>
      </c>
    </row>
    <row r="234" spans="2:6" ht="12.75">
      <c r="B234" s="203"/>
      <c r="C234" s="203"/>
      <c r="D234" s="189">
        <v>0</v>
      </c>
      <c r="E234" s="107">
        <f t="shared" si="4"/>
        <v>1</v>
      </c>
      <c r="F234" s="7" t="str">
        <f>VLOOKUP(E234,'Radiation Sickness'!$B$5:$F$12,4,TRUE)</f>
        <v>1. Elevated</v>
      </c>
    </row>
    <row r="235" spans="2:6" ht="12.75">
      <c r="B235" s="203"/>
      <c r="C235" s="203"/>
      <c r="D235" s="189">
        <v>0</v>
      </c>
      <c r="E235" s="107">
        <f t="shared" si="4"/>
        <v>1</v>
      </c>
      <c r="F235" s="7" t="str">
        <f>VLOOKUP(E235,'Radiation Sickness'!$B$5:$F$12,4,TRUE)</f>
        <v>1. Elevated</v>
      </c>
    </row>
    <row r="236" spans="2:6" ht="12.75">
      <c r="B236" s="203"/>
      <c r="C236" s="203"/>
      <c r="D236" s="189">
        <v>0</v>
      </c>
      <c r="E236" s="107">
        <f t="shared" si="4"/>
        <v>1</v>
      </c>
      <c r="F236" s="7" t="str">
        <f>VLOOKUP(E236,'Radiation Sickness'!$B$5:$F$12,4,TRUE)</f>
        <v>1. Elevated</v>
      </c>
    </row>
    <row r="237" spans="2:6" ht="12.75">
      <c r="B237" s="203"/>
      <c r="C237" s="203"/>
      <c r="D237" s="189">
        <v>0</v>
      </c>
      <c r="E237" s="107">
        <f t="shared" si="4"/>
        <v>1</v>
      </c>
      <c r="F237" s="7" t="str">
        <f>VLOOKUP(E237,'Radiation Sickness'!$B$5:$F$12,4,TRUE)</f>
        <v>1. Elevated</v>
      </c>
    </row>
    <row r="238" spans="2:6" ht="12.75">
      <c r="B238" s="203"/>
      <c r="C238" s="203"/>
      <c r="D238" s="189">
        <v>0</v>
      </c>
      <c r="E238" s="107">
        <f t="shared" si="4"/>
        <v>1</v>
      </c>
      <c r="F238" s="7" t="str">
        <f>VLOOKUP(E238,'Radiation Sickness'!$B$5:$F$12,4,TRUE)</f>
        <v>1. Elevated</v>
      </c>
    </row>
    <row r="239" spans="2:6" ht="12.75">
      <c r="B239" s="203"/>
      <c r="C239" s="203"/>
      <c r="D239" s="189">
        <v>0</v>
      </c>
      <c r="E239" s="107">
        <f t="shared" si="4"/>
        <v>1</v>
      </c>
      <c r="F239" s="7" t="str">
        <f>VLOOKUP(E239,'Radiation Sickness'!$B$5:$F$12,4,TRUE)</f>
        <v>1. Elevated</v>
      </c>
    </row>
    <row r="240" spans="2:6" ht="12.75">
      <c r="B240" s="203"/>
      <c r="C240" s="203"/>
      <c r="D240" s="189">
        <v>0</v>
      </c>
      <c r="E240" s="107">
        <f t="shared" si="4"/>
        <v>1</v>
      </c>
      <c r="F240" s="7" t="str">
        <f>VLOOKUP(E240,'Radiation Sickness'!$B$5:$F$12,4,TRUE)</f>
        <v>1. Elevated</v>
      </c>
    </row>
    <row r="241" spans="2:6" ht="12.75">
      <c r="B241" s="203"/>
      <c r="C241" s="203"/>
      <c r="D241" s="189">
        <v>0</v>
      </c>
      <c r="E241" s="107">
        <f t="shared" si="4"/>
        <v>1</v>
      </c>
      <c r="F241" s="7" t="str">
        <f>VLOOKUP(E241,'Radiation Sickness'!$B$5:$F$12,4,TRUE)</f>
        <v>1. Elevated</v>
      </c>
    </row>
    <row r="242" spans="2:6" ht="12.75">
      <c r="B242" s="203"/>
      <c r="C242" s="203"/>
      <c r="D242" s="189">
        <v>0</v>
      </c>
      <c r="E242" s="107">
        <f t="shared" si="4"/>
        <v>1</v>
      </c>
      <c r="F242" s="7" t="str">
        <f>VLOOKUP(E242,'Radiation Sickness'!$B$5:$F$12,4,TRUE)</f>
        <v>1. Elevated</v>
      </c>
    </row>
    <row r="243" spans="2:6" ht="12.75">
      <c r="B243" s="203"/>
      <c r="C243" s="203"/>
      <c r="D243" s="189">
        <v>0</v>
      </c>
      <c r="E243" s="107">
        <f t="shared" si="4"/>
        <v>1</v>
      </c>
      <c r="F243" s="7" t="str">
        <f>VLOOKUP(E243,'Radiation Sickness'!$B$5:$F$12,4,TRUE)</f>
        <v>1. Elevated</v>
      </c>
    </row>
    <row r="244" spans="2:6" ht="12.75">
      <c r="B244" s="203"/>
      <c r="C244" s="203"/>
      <c r="D244" s="189">
        <v>0</v>
      </c>
      <c r="E244" s="107">
        <f t="shared" si="4"/>
        <v>1</v>
      </c>
      <c r="F244" s="7" t="str">
        <f>VLOOKUP(E244,'Radiation Sickness'!$B$5:$F$12,4,TRUE)</f>
        <v>1. Elevated</v>
      </c>
    </row>
    <row r="245" spans="2:6" ht="12.75">
      <c r="B245" s="203"/>
      <c r="C245" s="203"/>
      <c r="D245" s="189">
        <v>0</v>
      </c>
      <c r="E245" s="107">
        <f t="shared" si="4"/>
        <v>1</v>
      </c>
      <c r="F245" s="7" t="str">
        <f>VLOOKUP(E245,'Radiation Sickness'!$B$5:$F$12,4,TRUE)</f>
        <v>1. Elevated</v>
      </c>
    </row>
    <row r="246" spans="2:6" ht="12.75">
      <c r="B246" s="203"/>
      <c r="C246" s="203"/>
      <c r="D246" s="189">
        <v>0</v>
      </c>
      <c r="E246" s="107">
        <f t="shared" si="4"/>
        <v>1</v>
      </c>
      <c r="F246" s="7" t="str">
        <f>VLOOKUP(E246,'Radiation Sickness'!$B$5:$F$12,4,TRUE)</f>
        <v>1. Elevated</v>
      </c>
    </row>
    <row r="247" spans="2:6" ht="12.75">
      <c r="B247" s="203"/>
      <c r="C247" s="203"/>
      <c r="D247" s="189">
        <v>0</v>
      </c>
      <c r="E247" s="107">
        <f>E246+D247</f>
        <v>1</v>
      </c>
      <c r="F247" s="7" t="str">
        <f>VLOOKUP(E247,'Radiation Sickness'!$B$5:$F$12,4,TRUE)</f>
        <v>1. Elevated</v>
      </c>
    </row>
    <row r="248" spans="2:6" ht="12.75">
      <c r="B248" s="203"/>
      <c r="C248" s="203"/>
      <c r="D248" s="189">
        <v>0</v>
      </c>
      <c r="E248" s="107">
        <f>E247+D248</f>
        <v>1</v>
      </c>
      <c r="F248" s="7" t="str">
        <f>VLOOKUP(E248,'Radiation Sickness'!$B$5:$F$12,4,TRUE)</f>
        <v>1. Elevated</v>
      </c>
    </row>
    <row r="249" spans="2:6" ht="12.75">
      <c r="B249" s="203"/>
      <c r="C249" s="203"/>
      <c r="D249" s="189">
        <v>0</v>
      </c>
      <c r="E249" s="107">
        <f>E248+D249</f>
        <v>1</v>
      </c>
      <c r="F249" s="7" t="str">
        <f>VLOOKUP(E249,'Radiation Sickness'!$B$5:$F$12,4,TRUE)</f>
        <v>1. Elevated</v>
      </c>
    </row>
    <row r="250" spans="2:6" ht="12.75">
      <c r="B250" s="203"/>
      <c r="C250" s="203"/>
      <c r="D250" s="189">
        <v>0</v>
      </c>
      <c r="E250" s="107">
        <f>E249+D250</f>
        <v>1</v>
      </c>
      <c r="F250" s="7" t="str">
        <f>VLOOKUP(E250,'Radiation Sickness'!$B$5:$F$12,4,TRUE)</f>
        <v>1. Elevated</v>
      </c>
    </row>
  </sheetData>
  <sheetProtection password="A141" sheet="1" objects="1" scenarios="1"/>
  <conditionalFormatting sqref="F9:F250">
    <cfRule type="expression" priority="1" dxfId="7" stopIfTrue="1">
      <formula>LEFT(F9,1)="2"</formula>
    </cfRule>
    <cfRule type="expression" priority="2" dxfId="8" stopIfTrue="1">
      <formula>LEFT(F9,1)="3"</formula>
    </cfRule>
    <cfRule type="expression" priority="3" dxfId="9" stopIfTrue="1">
      <formula>LEFT(F9,1)&gt;="4"</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2003-12-09T14:41:14Z</dcterms:created>
  <dcterms:modified xsi:type="dcterms:W3CDTF">2004-04-23T21:21:20Z</dcterms:modified>
  <cp:category/>
  <cp:version/>
  <cp:contentType/>
  <cp:contentStatus/>
</cp:coreProperties>
</file>